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7-01 - opravy" sheetId="2" r:id="rId2"/>
    <sheet name="27-02 - investice" sheetId="3" r:id="rId3"/>
    <sheet name="27-03 - strojovna" sheetId="4" r:id="rId4"/>
    <sheet name="29-01 - opravy" sheetId="5" r:id="rId5"/>
    <sheet name="29-02 - investice" sheetId="6" r:id="rId6"/>
    <sheet name="29-03 - strojovna" sheetId="7" r:id="rId7"/>
    <sheet name="31-01 - opravy" sheetId="8" r:id="rId8"/>
    <sheet name="31-02 - investice" sheetId="9" r:id="rId9"/>
    <sheet name="31-03 - strojovna" sheetId="10" r:id="rId10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'27-01 - opravy'!$C$134:$K$316</definedName>
    <definedName name="_xlnm.Print_Area" localSheetId="1">'27-01 - opravy'!$C$4:$J$76,'27-01 - opravy'!$C$82:$J$114,'27-01 - opravy'!$C$120:$J$316</definedName>
    <definedName name="_xlnm.Print_Titles" localSheetId="1">'27-01 - opravy'!$134:$134</definedName>
    <definedName name="_xlnm._FilterDatabase" localSheetId="2" hidden="1">'27-02 - investice'!$C$124:$K$140</definedName>
    <definedName name="_xlnm.Print_Area" localSheetId="2">'27-02 - investice'!$C$4:$J$76,'27-02 - investice'!$C$82:$J$104,'27-02 - investice'!$C$110:$J$140</definedName>
    <definedName name="_xlnm.Print_Titles" localSheetId="2">'27-02 - investice'!$124:$124</definedName>
    <definedName name="_xlnm._FilterDatabase" localSheetId="3" hidden="1">'27-03 - strojovna'!$C$127:$K$181</definedName>
    <definedName name="_xlnm.Print_Area" localSheetId="3">'27-03 - strojovna'!$C$4:$J$76,'27-03 - strojovna'!$C$82:$J$107,'27-03 - strojovna'!$C$113:$J$181</definedName>
    <definedName name="_xlnm.Print_Titles" localSheetId="3">'27-03 - strojovna'!$127:$127</definedName>
    <definedName name="_xlnm._FilterDatabase" localSheetId="4" hidden="1">'29-01 - opravy'!$C$134:$K$318</definedName>
    <definedName name="_xlnm.Print_Area" localSheetId="4">'29-01 - opravy'!$C$4:$J$76,'29-01 - opravy'!$C$82:$J$114,'29-01 - opravy'!$C$120:$J$318</definedName>
    <definedName name="_xlnm.Print_Titles" localSheetId="4">'29-01 - opravy'!$134:$134</definedName>
    <definedName name="_xlnm._FilterDatabase" localSheetId="5" hidden="1">'29-02 - investice'!$C$124:$K$140</definedName>
    <definedName name="_xlnm.Print_Area" localSheetId="5">'29-02 - investice'!$C$4:$J$76,'29-02 - investice'!$C$82:$J$104,'29-02 - investice'!$C$110:$J$140</definedName>
    <definedName name="_xlnm.Print_Titles" localSheetId="5">'29-02 - investice'!$124:$124</definedName>
    <definedName name="_xlnm._FilterDatabase" localSheetId="6" hidden="1">'29-03 - strojovna'!$C$127:$K$181</definedName>
    <definedName name="_xlnm.Print_Area" localSheetId="6">'29-03 - strojovna'!$C$4:$J$76,'29-03 - strojovna'!$C$82:$J$107,'29-03 - strojovna'!$C$113:$J$181</definedName>
    <definedName name="_xlnm.Print_Titles" localSheetId="6">'29-03 - strojovna'!$127:$127</definedName>
    <definedName name="_xlnm._FilterDatabase" localSheetId="7" hidden="1">'31-01 - opravy'!$C$134:$K$330</definedName>
    <definedName name="_xlnm.Print_Area" localSheetId="7">'31-01 - opravy'!$C$4:$J$76,'31-01 - opravy'!$C$82:$J$114,'31-01 - opravy'!$C$120:$J$330</definedName>
    <definedName name="_xlnm.Print_Titles" localSheetId="7">'31-01 - opravy'!$134:$134</definedName>
    <definedName name="_xlnm._FilterDatabase" localSheetId="8" hidden="1">'31-02 - investice'!$C$124:$K$142</definedName>
    <definedName name="_xlnm.Print_Area" localSheetId="8">'31-02 - investice'!$C$4:$J$76,'31-02 - investice'!$C$82:$J$104,'31-02 - investice'!$C$110:$J$142</definedName>
    <definedName name="_xlnm.Print_Titles" localSheetId="8">'31-02 - investice'!$124:$124</definedName>
    <definedName name="_xlnm._FilterDatabase" localSheetId="9" hidden="1">'31-03 - strojovna'!$C$127:$K$181</definedName>
    <definedName name="_xlnm.Print_Area" localSheetId="9">'31-03 - strojovna'!$C$4:$J$76,'31-03 - strojovna'!$C$82:$J$107,'31-03 - strojovna'!$C$113:$J$181</definedName>
    <definedName name="_xlnm.Print_Titles" localSheetId="9">'31-03 - strojovna'!$127:$127</definedName>
  </definedNames>
  <calcPr/>
</workbook>
</file>

<file path=xl/calcChain.xml><?xml version="1.0" encoding="utf-8"?>
<calcChain xmlns="http://schemas.openxmlformats.org/spreadsheetml/2006/main">
  <c i="10" l="1" r="J39"/>
  <c r="J38"/>
  <c i="1" r="AY106"/>
  <c i="10" r="J37"/>
  <c i="1" r="AX106"/>
  <c i="10" r="BI181"/>
  <c r="BH181"/>
  <c r="BG181"/>
  <c r="BE181"/>
  <c r="T181"/>
  <c r="T180"/>
  <c r="R181"/>
  <c r="R180"/>
  <c r="P181"/>
  <c r="P180"/>
  <c r="BI179"/>
  <c r="BH179"/>
  <c r="BG179"/>
  <c r="BE179"/>
  <c r="T179"/>
  <c r="T178"/>
  <c r="T177"/>
  <c r="R179"/>
  <c r="R178"/>
  <c r="R177"/>
  <c r="P179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3"/>
  <c r="BH163"/>
  <c r="BG163"/>
  <c r="BE163"/>
  <c r="T163"/>
  <c r="R163"/>
  <c r="P163"/>
  <c r="BI161"/>
  <c r="BH161"/>
  <c r="BG161"/>
  <c r="BE161"/>
  <c r="T161"/>
  <c r="R161"/>
  <c r="P161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F122"/>
  <c r="E120"/>
  <c r="F91"/>
  <c r="E89"/>
  <c r="J26"/>
  <c r="E26"/>
  <c r="J125"/>
  <c r="J25"/>
  <c r="J23"/>
  <c r="E23"/>
  <c r="J124"/>
  <c r="J22"/>
  <c r="J20"/>
  <c r="E20"/>
  <c r="F94"/>
  <c r="J19"/>
  <c r="J17"/>
  <c r="E17"/>
  <c r="F124"/>
  <c r="J16"/>
  <c r="J14"/>
  <c r="J122"/>
  <c r="E7"/>
  <c r="E116"/>
  <c i="9" r="J39"/>
  <c r="J38"/>
  <c i="1" r="AY105"/>
  <c i="9" r="J37"/>
  <c i="1" r="AX105"/>
  <c i="9" r="BI142"/>
  <c r="BH142"/>
  <c r="BG142"/>
  <c r="BE142"/>
  <c r="T142"/>
  <c r="T141"/>
  <c r="T140"/>
  <c r="R142"/>
  <c r="R141"/>
  <c r="R140"/>
  <c r="P142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28"/>
  <c r="BH128"/>
  <c r="BG128"/>
  <c r="BE128"/>
  <c r="T128"/>
  <c r="R128"/>
  <c r="P128"/>
  <c r="F119"/>
  <c r="E117"/>
  <c r="F91"/>
  <c r="E89"/>
  <c r="J26"/>
  <c r="E26"/>
  <c r="J94"/>
  <c r="J25"/>
  <c r="J23"/>
  <c r="E23"/>
  <c r="J121"/>
  <c r="J22"/>
  <c r="J20"/>
  <c r="E20"/>
  <c r="F122"/>
  <c r="J19"/>
  <c r="J17"/>
  <c r="E17"/>
  <c r="F121"/>
  <c r="J16"/>
  <c r="J14"/>
  <c r="J119"/>
  <c r="E7"/>
  <c r="E113"/>
  <c i="8" r="J39"/>
  <c r="J38"/>
  <c i="1" r="AY104"/>
  <c i="8" r="J37"/>
  <c i="1" r="AX104"/>
  <c i="8" r="BI329"/>
  <c r="BH329"/>
  <c r="BG329"/>
  <c r="BE329"/>
  <c r="T329"/>
  <c r="T328"/>
  <c r="R329"/>
  <c r="R328"/>
  <c r="P329"/>
  <c r="P328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T322"/>
  <c r="R323"/>
  <c r="R322"/>
  <c r="P323"/>
  <c r="P322"/>
  <c r="BI321"/>
  <c r="BH321"/>
  <c r="BG321"/>
  <c r="BE321"/>
  <c r="T321"/>
  <c r="T320"/>
  <c r="R321"/>
  <c r="R320"/>
  <c r="P321"/>
  <c r="P320"/>
  <c r="BI318"/>
  <c r="BH318"/>
  <c r="BG318"/>
  <c r="BE318"/>
  <c r="T318"/>
  <c r="R318"/>
  <c r="P318"/>
  <c r="BI314"/>
  <c r="BH314"/>
  <c r="BG314"/>
  <c r="BE314"/>
  <c r="T314"/>
  <c r="R314"/>
  <c r="P314"/>
  <c r="BI311"/>
  <c r="BH311"/>
  <c r="BG311"/>
  <c r="BE311"/>
  <c r="T311"/>
  <c r="R311"/>
  <c r="P311"/>
  <c r="BI309"/>
  <c r="BH309"/>
  <c r="BG309"/>
  <c r="BE309"/>
  <c r="T309"/>
  <c r="R309"/>
  <c r="P309"/>
  <c r="BI306"/>
  <c r="BH306"/>
  <c r="BG306"/>
  <c r="BE306"/>
  <c r="T306"/>
  <c r="R306"/>
  <c r="P306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T297"/>
  <c r="R298"/>
  <c r="R297"/>
  <c r="P298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4"/>
  <c r="BH284"/>
  <c r="BG284"/>
  <c r="BE284"/>
  <c r="T284"/>
  <c r="R284"/>
  <c r="P284"/>
  <c r="BI276"/>
  <c r="BH276"/>
  <c r="BG276"/>
  <c r="BE276"/>
  <c r="T276"/>
  <c r="R276"/>
  <c r="P276"/>
  <c r="BI271"/>
  <c r="BH271"/>
  <c r="BG271"/>
  <c r="BE271"/>
  <c r="T271"/>
  <c r="R271"/>
  <c r="P271"/>
  <c r="BI264"/>
  <c r="BH264"/>
  <c r="BG264"/>
  <c r="BE264"/>
  <c r="T264"/>
  <c r="R264"/>
  <c r="P264"/>
  <c r="BI262"/>
  <c r="BH262"/>
  <c r="BG262"/>
  <c r="BE262"/>
  <c r="T262"/>
  <c r="R262"/>
  <c r="P262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46"/>
  <c r="BH246"/>
  <c r="BG246"/>
  <c r="BE246"/>
  <c r="T246"/>
  <c r="R246"/>
  <c r="P246"/>
  <c r="BI239"/>
  <c r="BH239"/>
  <c r="BG239"/>
  <c r="BE239"/>
  <c r="T239"/>
  <c r="R239"/>
  <c r="P239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1"/>
  <c r="BH211"/>
  <c r="BG211"/>
  <c r="BE211"/>
  <c r="T211"/>
  <c r="R211"/>
  <c r="P211"/>
  <c r="BI206"/>
  <c r="BH206"/>
  <c r="BG206"/>
  <c r="BE206"/>
  <c r="T206"/>
  <c r="R206"/>
  <c r="P206"/>
  <c r="BI200"/>
  <c r="BH200"/>
  <c r="BG200"/>
  <c r="BE200"/>
  <c r="T200"/>
  <c r="R200"/>
  <c r="P200"/>
  <c r="BI198"/>
  <c r="BH198"/>
  <c r="BG198"/>
  <c r="BE198"/>
  <c r="T198"/>
  <c r="R198"/>
  <c r="P198"/>
  <c r="BI187"/>
  <c r="BH187"/>
  <c r="BG187"/>
  <c r="BE187"/>
  <c r="T187"/>
  <c r="R187"/>
  <c r="P187"/>
  <c r="BI186"/>
  <c r="BH186"/>
  <c r="BG186"/>
  <c r="BE186"/>
  <c r="T186"/>
  <c r="R186"/>
  <c r="P186"/>
  <c r="BI177"/>
  <c r="BH177"/>
  <c r="BG177"/>
  <c r="BE177"/>
  <c r="T177"/>
  <c r="R177"/>
  <c r="P177"/>
  <c r="BI175"/>
  <c r="BH175"/>
  <c r="BG175"/>
  <c r="BE175"/>
  <c r="T175"/>
  <c r="R175"/>
  <c r="P175"/>
  <c r="BI166"/>
  <c r="BH166"/>
  <c r="BG166"/>
  <c r="BE166"/>
  <c r="T166"/>
  <c r="R166"/>
  <c r="P166"/>
  <c r="BI164"/>
  <c r="BH164"/>
  <c r="BG164"/>
  <c r="BE164"/>
  <c r="T164"/>
  <c r="R164"/>
  <c r="P164"/>
  <c r="BI155"/>
  <c r="BH155"/>
  <c r="BG155"/>
  <c r="BE155"/>
  <c r="T155"/>
  <c r="R155"/>
  <c r="P155"/>
  <c r="BI154"/>
  <c r="BH154"/>
  <c r="BG154"/>
  <c r="BE154"/>
  <c r="T154"/>
  <c r="R154"/>
  <c r="P154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29"/>
  <c r="E127"/>
  <c r="F91"/>
  <c r="E89"/>
  <c r="J26"/>
  <c r="E26"/>
  <c r="J94"/>
  <c r="J25"/>
  <c r="J23"/>
  <c r="E23"/>
  <c r="J131"/>
  <c r="J22"/>
  <c r="J20"/>
  <c r="E20"/>
  <c r="F132"/>
  <c r="J19"/>
  <c r="J17"/>
  <c r="E17"/>
  <c r="F93"/>
  <c r="J16"/>
  <c r="J14"/>
  <c r="J129"/>
  <c r="E7"/>
  <c r="E123"/>
  <c i="7" r="J39"/>
  <c r="J38"/>
  <c i="1" r="AY102"/>
  <c i="7" r="J37"/>
  <c i="1" r="AX102"/>
  <c i="7" r="BI181"/>
  <c r="BH181"/>
  <c r="BG181"/>
  <c r="BE181"/>
  <c r="T181"/>
  <c r="T180"/>
  <c r="R181"/>
  <c r="R180"/>
  <c r="P181"/>
  <c r="P180"/>
  <c r="BI179"/>
  <c r="BH179"/>
  <c r="BG179"/>
  <c r="BE179"/>
  <c r="T179"/>
  <c r="T178"/>
  <c r="T177"/>
  <c r="R179"/>
  <c r="R178"/>
  <c r="R177"/>
  <c r="P179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3"/>
  <c r="BH163"/>
  <c r="BG163"/>
  <c r="BE163"/>
  <c r="T163"/>
  <c r="R163"/>
  <c r="P163"/>
  <c r="BI161"/>
  <c r="BH161"/>
  <c r="BG161"/>
  <c r="BE161"/>
  <c r="T161"/>
  <c r="R161"/>
  <c r="P161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F122"/>
  <c r="E120"/>
  <c r="F91"/>
  <c r="E89"/>
  <c r="J26"/>
  <c r="E26"/>
  <c r="J125"/>
  <c r="J25"/>
  <c r="J23"/>
  <c r="E23"/>
  <c r="J124"/>
  <c r="J22"/>
  <c r="J20"/>
  <c r="E20"/>
  <c r="F94"/>
  <c r="J19"/>
  <c r="J17"/>
  <c r="E17"/>
  <c r="F124"/>
  <c r="J16"/>
  <c r="J14"/>
  <c r="J122"/>
  <c r="E7"/>
  <c r="E116"/>
  <c i="6" r="J39"/>
  <c r="J38"/>
  <c i="1" r="AY101"/>
  <c i="6" r="J37"/>
  <c i="1" r="AX101"/>
  <c i="6" r="BI140"/>
  <c r="BH140"/>
  <c r="BG140"/>
  <c r="BE140"/>
  <c r="T140"/>
  <c r="T139"/>
  <c r="T138"/>
  <c r="R140"/>
  <c r="R139"/>
  <c r="R138"/>
  <c r="P140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8"/>
  <c r="BH128"/>
  <c r="BG128"/>
  <c r="BE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119"/>
  <c r="E7"/>
  <c r="E113"/>
  <c i="5" r="J39"/>
  <c r="J38"/>
  <c i="1" r="AY100"/>
  <c i="5" r="J37"/>
  <c i="1" r="AX100"/>
  <c i="5" r="BI317"/>
  <c r="BH317"/>
  <c r="BG317"/>
  <c r="BE317"/>
  <c r="T317"/>
  <c r="T316"/>
  <c r="R317"/>
  <c r="R316"/>
  <c r="P317"/>
  <c r="P316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T310"/>
  <c r="R311"/>
  <c r="R310"/>
  <c r="P311"/>
  <c r="P310"/>
  <c r="BI309"/>
  <c r="BH309"/>
  <c r="BG309"/>
  <c r="BE309"/>
  <c r="T309"/>
  <c r="T308"/>
  <c r="R309"/>
  <c r="R308"/>
  <c r="P309"/>
  <c r="P308"/>
  <c r="BI306"/>
  <c r="BH306"/>
  <c r="BG306"/>
  <c r="BE306"/>
  <c r="T306"/>
  <c r="R306"/>
  <c r="P306"/>
  <c r="BI302"/>
  <c r="BH302"/>
  <c r="BG302"/>
  <c r="BE302"/>
  <c r="T302"/>
  <c r="R302"/>
  <c r="P302"/>
  <c r="BI299"/>
  <c r="BH299"/>
  <c r="BG299"/>
  <c r="BE299"/>
  <c r="T299"/>
  <c r="R299"/>
  <c r="P299"/>
  <c r="BI297"/>
  <c r="BH297"/>
  <c r="BG297"/>
  <c r="BE297"/>
  <c r="T297"/>
  <c r="R297"/>
  <c r="P297"/>
  <c r="BI294"/>
  <c r="BH294"/>
  <c r="BG294"/>
  <c r="BE294"/>
  <c r="T294"/>
  <c r="R294"/>
  <c r="P294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T285"/>
  <c r="R286"/>
  <c r="R285"/>
  <c r="P286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66"/>
  <c r="BH266"/>
  <c r="BG266"/>
  <c r="BE266"/>
  <c r="T266"/>
  <c r="R266"/>
  <c r="P266"/>
  <c r="BI263"/>
  <c r="BH263"/>
  <c r="BG263"/>
  <c r="BE263"/>
  <c r="T263"/>
  <c r="R263"/>
  <c r="P263"/>
  <c r="BI257"/>
  <c r="BH257"/>
  <c r="BG257"/>
  <c r="BE257"/>
  <c r="T257"/>
  <c r="R257"/>
  <c r="P257"/>
  <c r="BI255"/>
  <c r="BH255"/>
  <c r="BG255"/>
  <c r="BE255"/>
  <c r="T255"/>
  <c r="R255"/>
  <c r="P255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5"/>
  <c r="BH245"/>
  <c r="BG245"/>
  <c r="BE245"/>
  <c r="T245"/>
  <c r="R245"/>
  <c r="P245"/>
  <c r="BI240"/>
  <c r="BH240"/>
  <c r="BG240"/>
  <c r="BE240"/>
  <c r="T240"/>
  <c r="R240"/>
  <c r="P240"/>
  <c r="BI234"/>
  <c r="BH234"/>
  <c r="BG234"/>
  <c r="BE234"/>
  <c r="T234"/>
  <c r="R234"/>
  <c r="P234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7"/>
  <c r="BH207"/>
  <c r="BG207"/>
  <c r="BE207"/>
  <c r="T207"/>
  <c r="R207"/>
  <c r="P207"/>
  <c r="BI202"/>
  <c r="BH202"/>
  <c r="BG202"/>
  <c r="BE202"/>
  <c r="T202"/>
  <c r="R202"/>
  <c r="P202"/>
  <c r="BI196"/>
  <c r="BH196"/>
  <c r="BG196"/>
  <c r="BE196"/>
  <c r="T196"/>
  <c r="R196"/>
  <c r="P196"/>
  <c r="BI194"/>
  <c r="BH194"/>
  <c r="BG194"/>
  <c r="BE194"/>
  <c r="T194"/>
  <c r="R194"/>
  <c r="P194"/>
  <c r="BI184"/>
  <c r="BH184"/>
  <c r="BG184"/>
  <c r="BE184"/>
  <c r="T184"/>
  <c r="R184"/>
  <c r="P184"/>
  <c r="BI183"/>
  <c r="BH183"/>
  <c r="BG183"/>
  <c r="BE183"/>
  <c r="T183"/>
  <c r="R183"/>
  <c r="P183"/>
  <c r="BI175"/>
  <c r="BH175"/>
  <c r="BG175"/>
  <c r="BE175"/>
  <c r="T175"/>
  <c r="R175"/>
  <c r="P175"/>
  <c r="BI173"/>
  <c r="BH173"/>
  <c r="BG173"/>
  <c r="BE173"/>
  <c r="T173"/>
  <c r="R173"/>
  <c r="P173"/>
  <c r="BI165"/>
  <c r="BH165"/>
  <c r="BG165"/>
  <c r="BE165"/>
  <c r="T165"/>
  <c r="R165"/>
  <c r="P165"/>
  <c r="BI163"/>
  <c r="BH163"/>
  <c r="BG163"/>
  <c r="BE163"/>
  <c r="T163"/>
  <c r="R163"/>
  <c r="P163"/>
  <c r="BI155"/>
  <c r="BH155"/>
  <c r="BG155"/>
  <c r="BE155"/>
  <c r="T155"/>
  <c r="R155"/>
  <c r="P155"/>
  <c r="BI154"/>
  <c r="BH154"/>
  <c r="BG154"/>
  <c r="BE154"/>
  <c r="T154"/>
  <c r="R154"/>
  <c r="P154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29"/>
  <c r="E127"/>
  <c r="F91"/>
  <c r="E89"/>
  <c r="J26"/>
  <c r="E26"/>
  <c r="J94"/>
  <c r="J25"/>
  <c r="J23"/>
  <c r="E23"/>
  <c r="J131"/>
  <c r="J22"/>
  <c r="J20"/>
  <c r="E20"/>
  <c r="F94"/>
  <c r="J19"/>
  <c r="J17"/>
  <c r="E17"/>
  <c r="F93"/>
  <c r="J16"/>
  <c r="J14"/>
  <c r="J129"/>
  <c r="E7"/>
  <c r="E123"/>
  <c i="4" r="J39"/>
  <c r="J38"/>
  <c i="1" r="AY98"/>
  <c i="4" r="J37"/>
  <c i="1" r="AX98"/>
  <c i="4" r="BI181"/>
  <c r="BH181"/>
  <c r="BG181"/>
  <c r="BE181"/>
  <c r="T181"/>
  <c r="T180"/>
  <c r="R181"/>
  <c r="R180"/>
  <c r="P181"/>
  <c r="P180"/>
  <c r="BI179"/>
  <c r="BH179"/>
  <c r="BG179"/>
  <c r="BE179"/>
  <c r="T179"/>
  <c r="T178"/>
  <c r="T177"/>
  <c r="R179"/>
  <c r="R178"/>
  <c r="R177"/>
  <c r="P179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3"/>
  <c r="BH163"/>
  <c r="BG163"/>
  <c r="BE163"/>
  <c r="T163"/>
  <c r="R163"/>
  <c r="P163"/>
  <c r="BI161"/>
  <c r="BH161"/>
  <c r="BG161"/>
  <c r="BE161"/>
  <c r="T161"/>
  <c r="R161"/>
  <c r="P161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F122"/>
  <c r="E120"/>
  <c r="F91"/>
  <c r="E89"/>
  <c r="J26"/>
  <c r="E26"/>
  <c r="J125"/>
  <c r="J25"/>
  <c r="J23"/>
  <c r="E23"/>
  <c r="J93"/>
  <c r="J22"/>
  <c r="J20"/>
  <c r="E20"/>
  <c r="F125"/>
  <c r="J19"/>
  <c r="J17"/>
  <c r="E17"/>
  <c r="F124"/>
  <c r="J16"/>
  <c r="J14"/>
  <c r="J91"/>
  <c r="E7"/>
  <c r="E116"/>
  <c i="3" r="J39"/>
  <c r="J38"/>
  <c i="1" r="AY97"/>
  <c i="3" r="J37"/>
  <c i="1" r="AX97"/>
  <c i="3" r="BI140"/>
  <c r="BH140"/>
  <c r="BG140"/>
  <c r="BE140"/>
  <c r="T140"/>
  <c r="T139"/>
  <c r="T138"/>
  <c r="R140"/>
  <c r="R139"/>
  <c r="R138"/>
  <c r="P140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8"/>
  <c r="BH128"/>
  <c r="BG128"/>
  <c r="BE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119"/>
  <c r="E7"/>
  <c r="E85"/>
  <c i="2" r="J39"/>
  <c r="J38"/>
  <c i="1" r="AY96"/>
  <c i="2" r="J37"/>
  <c i="1" r="AX96"/>
  <c i="2" r="BI315"/>
  <c r="BH315"/>
  <c r="BG315"/>
  <c r="BE315"/>
  <c r="T315"/>
  <c r="T314"/>
  <c r="R315"/>
  <c r="R314"/>
  <c r="P315"/>
  <c r="P314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T308"/>
  <c r="R309"/>
  <c r="R308"/>
  <c r="P309"/>
  <c r="P308"/>
  <c r="BI307"/>
  <c r="BH307"/>
  <c r="BG307"/>
  <c r="BE307"/>
  <c r="T307"/>
  <c r="T306"/>
  <c r="R307"/>
  <c r="R306"/>
  <c r="P307"/>
  <c r="P306"/>
  <c r="BI304"/>
  <c r="BH304"/>
  <c r="BG304"/>
  <c r="BE304"/>
  <c r="T304"/>
  <c r="R304"/>
  <c r="P304"/>
  <c r="BI300"/>
  <c r="BH300"/>
  <c r="BG300"/>
  <c r="BE300"/>
  <c r="T300"/>
  <c r="R300"/>
  <c r="P300"/>
  <c r="BI297"/>
  <c r="BH297"/>
  <c r="BG297"/>
  <c r="BE297"/>
  <c r="T297"/>
  <c r="R297"/>
  <c r="P297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T283"/>
  <c r="R284"/>
  <c r="R283"/>
  <c r="P284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70"/>
  <c r="BH270"/>
  <c r="BG270"/>
  <c r="BE270"/>
  <c r="T270"/>
  <c r="R270"/>
  <c r="P270"/>
  <c r="BI264"/>
  <c r="BH264"/>
  <c r="BG264"/>
  <c r="BE264"/>
  <c r="T264"/>
  <c r="R264"/>
  <c r="P264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38"/>
  <c r="BH238"/>
  <c r="BG238"/>
  <c r="BE238"/>
  <c r="T238"/>
  <c r="R238"/>
  <c r="P238"/>
  <c r="BI232"/>
  <c r="BH232"/>
  <c r="BG232"/>
  <c r="BE232"/>
  <c r="T232"/>
  <c r="R232"/>
  <c r="P232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15"/>
  <c r="BH215"/>
  <c r="BG215"/>
  <c r="BE215"/>
  <c r="T215"/>
  <c r="R215"/>
  <c r="P215"/>
  <c r="BI214"/>
  <c r="BH214"/>
  <c r="BG214"/>
  <c r="BE214"/>
  <c r="T214"/>
  <c r="R214"/>
  <c r="P214"/>
  <c r="BI211"/>
  <c r="BH211"/>
  <c r="BG211"/>
  <c r="BE211"/>
  <c r="T211"/>
  <c r="R211"/>
  <c r="P211"/>
  <c r="BI207"/>
  <c r="BH207"/>
  <c r="BG207"/>
  <c r="BE207"/>
  <c r="T207"/>
  <c r="R207"/>
  <c r="P207"/>
  <c r="BI202"/>
  <c r="BH202"/>
  <c r="BG202"/>
  <c r="BE202"/>
  <c r="T202"/>
  <c r="R202"/>
  <c r="P202"/>
  <c r="BI196"/>
  <c r="BH196"/>
  <c r="BG196"/>
  <c r="BE196"/>
  <c r="T196"/>
  <c r="R196"/>
  <c r="P196"/>
  <c r="BI194"/>
  <c r="BH194"/>
  <c r="BG194"/>
  <c r="BE194"/>
  <c r="T194"/>
  <c r="R194"/>
  <c r="P194"/>
  <c r="BI184"/>
  <c r="BH184"/>
  <c r="BG184"/>
  <c r="BE184"/>
  <c r="T184"/>
  <c r="R184"/>
  <c r="P184"/>
  <c r="BI183"/>
  <c r="BH183"/>
  <c r="BG183"/>
  <c r="BE183"/>
  <c r="T183"/>
  <c r="R183"/>
  <c r="P183"/>
  <c r="BI175"/>
  <c r="BH175"/>
  <c r="BG175"/>
  <c r="BE175"/>
  <c r="T175"/>
  <c r="R175"/>
  <c r="P175"/>
  <c r="BI173"/>
  <c r="BH173"/>
  <c r="BG173"/>
  <c r="BE173"/>
  <c r="T173"/>
  <c r="R173"/>
  <c r="P173"/>
  <c r="BI165"/>
  <c r="BH165"/>
  <c r="BG165"/>
  <c r="BE165"/>
  <c r="T165"/>
  <c r="R165"/>
  <c r="P165"/>
  <c r="BI163"/>
  <c r="BH163"/>
  <c r="BG163"/>
  <c r="BE163"/>
  <c r="T163"/>
  <c r="R163"/>
  <c r="P163"/>
  <c r="BI155"/>
  <c r="BH155"/>
  <c r="BG155"/>
  <c r="BE155"/>
  <c r="T155"/>
  <c r="R155"/>
  <c r="P155"/>
  <c r="BI154"/>
  <c r="BH154"/>
  <c r="BG154"/>
  <c r="BE154"/>
  <c r="T154"/>
  <c r="R154"/>
  <c r="P154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29"/>
  <c r="E127"/>
  <c r="F91"/>
  <c r="E89"/>
  <c r="J26"/>
  <c r="E26"/>
  <c r="J132"/>
  <c r="J25"/>
  <c r="J23"/>
  <c r="E23"/>
  <c r="J131"/>
  <c r="J22"/>
  <c r="J20"/>
  <c r="E20"/>
  <c r="F94"/>
  <c r="J19"/>
  <c r="J17"/>
  <c r="E17"/>
  <c r="F131"/>
  <c r="J16"/>
  <c r="J14"/>
  <c r="J129"/>
  <c r="E7"/>
  <c r="E85"/>
  <c i="1" r="L90"/>
  <c r="AM90"/>
  <c r="AM89"/>
  <c r="L89"/>
  <c r="AM87"/>
  <c r="L87"/>
  <c r="L85"/>
  <c r="L84"/>
  <c i="10" r="BK163"/>
  <c r="BK169"/>
  <c r="BK145"/>
  <c r="BK175"/>
  <c r="BK150"/>
  <c r="BK133"/>
  <c r="J150"/>
  <c r="J131"/>
  <c i="2" r="J313"/>
  <c r="J196"/>
  <c r="J253"/>
  <c r="BK255"/>
  <c i="3" r="BK137"/>
  <c r="BK128"/>
  <c i="4" r="BK179"/>
  <c r="BK150"/>
  <c r="BK169"/>
  <c r="J149"/>
  <c i="5" r="BK286"/>
  <c r="J202"/>
  <c r="J245"/>
  <c r="BK277"/>
  <c r="J292"/>
  <c r="BK247"/>
  <c r="BK173"/>
  <c r="BK139"/>
  <c r="J225"/>
  <c r="BK146"/>
  <c i="6" r="BK133"/>
  <c i="7" r="BK179"/>
  <c r="BK175"/>
  <c r="J131"/>
  <c r="J161"/>
  <c r="J149"/>
  <c i="8" r="J318"/>
  <c r="J232"/>
  <c r="BK327"/>
  <c r="BK259"/>
  <c r="BK146"/>
  <c r="BK292"/>
  <c r="J187"/>
  <c r="BK289"/>
  <c r="J175"/>
  <c r="J306"/>
  <c r="BK155"/>
  <c r="J138"/>
  <c i="9" r="J128"/>
  <c i="10" r="J158"/>
  <c r="J156"/>
  <c r="BK172"/>
  <c r="BK140"/>
  <c i="8" r="J295"/>
  <c r="J239"/>
  <c r="J211"/>
  <c r="J309"/>
  <c r="J259"/>
  <c r="BK186"/>
  <c r="J142"/>
  <c r="BK300"/>
  <c r="J252"/>
  <c r="J198"/>
  <c r="J140"/>
  <c r="J321"/>
  <c r="J294"/>
  <c r="J221"/>
  <c r="BK257"/>
  <c r="J149"/>
  <c i="9" r="BK142"/>
  <c r="BK135"/>
  <c r="J135"/>
  <c i="10" r="BK167"/>
  <c r="BK135"/>
  <c r="J153"/>
  <c i="2" r="BK304"/>
  <c r="J295"/>
  <c r="J270"/>
  <c r="BK232"/>
  <c r="BK138"/>
  <c r="BK295"/>
  <c r="BK282"/>
  <c r="BK248"/>
  <c r="J207"/>
  <c r="J163"/>
  <c r="J286"/>
  <c r="J292"/>
  <c r="BK270"/>
  <c r="J232"/>
  <c r="J223"/>
  <c r="BK207"/>
  <c r="J155"/>
  <c r="J255"/>
  <c r="BK243"/>
  <c r="BK163"/>
  <c r="BK139"/>
  <c r="J139"/>
  <c i="3" r="J131"/>
  <c r="J136"/>
  <c i="4" r="J148"/>
  <c r="J132"/>
  <c r="BK176"/>
  <c r="BK153"/>
  <c r="J143"/>
  <c r="J181"/>
  <c r="J163"/>
  <c r="J131"/>
  <c r="J150"/>
  <c i="5" r="J315"/>
  <c r="J274"/>
  <c r="BK252"/>
  <c r="BK149"/>
  <c r="BK138"/>
  <c r="J234"/>
  <c r="J297"/>
  <c r="J272"/>
  <c r="BK225"/>
  <c r="BK297"/>
  <c r="BK255"/>
  <c r="BK240"/>
  <c r="J175"/>
  <c r="BK163"/>
  <c r="J142"/>
  <c r="BK306"/>
  <c r="J277"/>
  <c r="J214"/>
  <c r="BK194"/>
  <c r="J140"/>
  <c i="6" r="BK140"/>
  <c r="J140"/>
  <c r="J133"/>
  <c i="7" r="J167"/>
  <c r="J153"/>
  <c r="BK169"/>
  <c r="BK132"/>
  <c i="8" r="J264"/>
  <c r="J254"/>
  <c r="BK198"/>
  <c r="BK325"/>
  <c i="2" r="BK311"/>
  <c r="J307"/>
  <c r="J280"/>
  <c r="BK272"/>
  <c r="BK226"/>
  <c r="BK142"/>
  <c r="BK250"/>
  <c r="BK223"/>
  <c r="BK184"/>
  <c r="BK315"/>
  <c r="J284"/>
  <c i="5" r="J138"/>
  <c i="6" r="BK137"/>
  <c r="BK131"/>
  <c i="7" r="J140"/>
  <c r="BK133"/>
  <c r="J172"/>
  <c r="J156"/>
  <c i="8" r="BK321"/>
  <c r="BK177"/>
  <c r="BK264"/>
  <c r="BK142"/>
  <c i="9" r="J138"/>
  <c i="10" r="BK181"/>
  <c r="BK179"/>
  <c r="J143"/>
  <c r="BK156"/>
  <c r="BK132"/>
  <c i="2" r="J297"/>
  <c r="BK286"/>
  <c r="J243"/>
  <c r="J202"/>
  <c r="BK146"/>
  <c r="BK309"/>
  <c r="J278"/>
  <c r="BK211"/>
  <c r="J175"/>
  <c r="J304"/>
  <c r="BK264"/>
  <c r="J281"/>
  <c r="BK253"/>
  <c r="J226"/>
  <c r="BK214"/>
  <c r="J138"/>
  <c r="BK173"/>
  <c r="J245"/>
  <c r="J183"/>
  <c r="BK175"/>
  <c i="3" r="BK135"/>
  <c r="J137"/>
  <c i="4" r="BK140"/>
  <c r="BK172"/>
  <c r="J161"/>
  <c r="J145"/>
  <c r="J179"/>
  <c r="J135"/>
  <c r="J156"/>
  <c i="2" r="BK307"/>
  <c r="BK292"/>
  <c r="BK261"/>
  <c r="J215"/>
  <c r="BK149"/>
  <c r="J311"/>
  <c r="BK281"/>
  <c r="BK238"/>
  <c r="J194"/>
  <c r="J149"/>
  <c r="BK297"/>
  <c r="BK284"/>
  <c r="J275"/>
  <c r="J248"/>
  <c r="BK196"/>
  <c i="1" r="AS99"/>
  <c i="2" r="J146"/>
  <c r="J173"/>
  <c i="3" r="J140"/>
  <c r="J128"/>
  <c r="J133"/>
  <c i="4" r="BK181"/>
  <c r="BK163"/>
  <c r="BK148"/>
  <c r="BK133"/>
  <c r="J167"/>
  <c r="J172"/>
  <c r="BK149"/>
  <c i="5" r="BK282"/>
  <c r="BK257"/>
  <c r="BK227"/>
  <c r="BK140"/>
  <c r="BK217"/>
  <c r="BK288"/>
  <c r="J257"/>
  <c r="BK183"/>
  <c r="J286"/>
  <c i="2" r="BK300"/>
  <c r="J290"/>
  <c r="BK275"/>
  <c r="J238"/>
  <c r="BK183"/>
  <c r="BK165"/>
  <c r="BK154"/>
  <c r="J315"/>
  <c r="BK313"/>
  <c r="BK290"/>
  <c r="J225"/>
  <c r="BK202"/>
  <c r="J309"/>
  <c r="BK280"/>
  <c r="J282"/>
  <c r="J250"/>
  <c r="BK215"/>
  <c r="J184"/>
  <c r="BK278"/>
  <c r="BK140"/>
  <c r="J214"/>
  <c r="J140"/>
  <c r="J264"/>
  <c r="J165"/>
  <c i="3" r="BK133"/>
  <c r="J135"/>
  <c r="BK131"/>
  <c i="4" r="J133"/>
  <c r="BK167"/>
  <c r="BK156"/>
  <c r="BK135"/>
  <c r="J176"/>
  <c r="BK145"/>
  <c r="BK161"/>
  <c r="J158"/>
  <c i="5" r="J311"/>
  <c r="BK272"/>
  <c r="BK228"/>
  <c r="BK142"/>
  <c r="J247"/>
  <c r="BK315"/>
  <c r="J294"/>
  <c r="BK250"/>
  <c r="J313"/>
  <c r="J283"/>
  <c r="J266"/>
  <c r="BK245"/>
  <c r="J211"/>
  <c r="J173"/>
  <c r="BK155"/>
  <c r="BK317"/>
  <c r="J288"/>
  <c r="J217"/>
  <c r="J196"/>
  <c r="J227"/>
  <c i="6" r="J137"/>
  <c r="J136"/>
  <c r="BK136"/>
  <c r="BK128"/>
  <c i="7" r="BK156"/>
  <c r="J133"/>
  <c r="BK161"/>
  <c r="J181"/>
  <c r="J169"/>
  <c r="J158"/>
  <c r="BK149"/>
  <c r="J150"/>
  <c r="J135"/>
  <c r="J132"/>
  <c i="8" r="BK306"/>
  <c r="J262"/>
  <c r="BK200"/>
  <c r="BK149"/>
  <c r="J139"/>
  <c r="BK304"/>
  <c r="BK271"/>
  <c r="BK246"/>
  <c r="J186"/>
  <c r="J327"/>
  <c r="J311"/>
  <c r="J296"/>
  <c r="BK254"/>
  <c r="J200"/>
  <c r="J323"/>
  <c r="BK294"/>
  <c r="J246"/>
  <c r="J166"/>
  <c r="J314"/>
  <c r="J271"/>
  <c r="BK187"/>
  <c r="BK252"/>
  <c r="J146"/>
  <c i="9" r="BK138"/>
  <c r="BK137"/>
  <c r="J133"/>
  <c i="10" r="J179"/>
  <c r="J181"/>
  <c r="J172"/>
  <c r="J148"/>
  <c r="J176"/>
  <c r="J163"/>
  <c r="BK148"/>
  <c r="J161"/>
  <c r="J145"/>
  <c i="1" r="AS95"/>
  <c i="2" r="BK155"/>
  <c r="J300"/>
  <c r="J261"/>
  <c r="J272"/>
  <c r="BK245"/>
  <c r="BK225"/>
  <c r="BK194"/>
  <c i="1" r="AS103"/>
  <c i="2" r="J211"/>
  <c r="J142"/>
  <c r="J154"/>
  <c i="3" r="BK136"/>
  <c r="BK140"/>
  <c i="4" r="BK143"/>
  <c r="BK131"/>
  <c r="BK175"/>
  <c r="BK158"/>
  <c r="J140"/>
  <c r="J175"/>
  <c r="BK132"/>
  <c r="J153"/>
  <c i="5" r="J317"/>
  <c r="BK302"/>
  <c r="J255"/>
  <c r="J154"/>
  <c r="J149"/>
  <c r="BK263"/>
  <c r="J183"/>
  <c r="J299"/>
  <c r="BK284"/>
  <c r="BK184"/>
  <c r="J302"/>
  <c r="BK274"/>
  <c r="J250"/>
  <c r="J228"/>
  <c r="J194"/>
  <c r="J165"/>
  <c r="BK154"/>
  <c r="BK309"/>
  <c r="BK294"/>
  <c r="BK234"/>
  <c r="BK196"/>
  <c r="J184"/>
  <c i="6" r="BK135"/>
  <c r="J128"/>
  <c r="J135"/>
  <c i="7" r="BK158"/>
  <c r="J148"/>
  <c r="J145"/>
  <c r="J175"/>
  <c r="BK181"/>
  <c r="BK150"/>
  <c r="BK131"/>
  <c i="8" r="J325"/>
  <c r="BK233"/>
  <c r="J206"/>
  <c r="BK154"/>
  <c r="BK318"/>
  <c r="J300"/>
  <c r="BK262"/>
  <c r="J218"/>
  <c r="J154"/>
  <c r="J304"/>
  <c r="J289"/>
  <c r="BK206"/>
  <c r="J177"/>
  <c r="BK314"/>
  <c r="BK296"/>
  <c r="J284"/>
  <c r="J164"/>
  <c r="BK211"/>
  <c r="BK232"/>
  <c i="9" r="BK139"/>
  <c r="BK128"/>
  <c i="10" r="J169"/>
  <c r="J132"/>
  <c r="J175"/>
  <c r="BK149"/>
  <c r="J135"/>
  <c r="J167"/>
  <c r="J149"/>
  <c r="BK158"/>
  <c r="J133"/>
  <c i="4" r="J169"/>
  <c i="5" r="J280"/>
  <c r="J146"/>
  <c r="J306"/>
  <c r="BK211"/>
  <c r="J252"/>
  <c r="BK175"/>
  <c r="J155"/>
  <c r="BK280"/>
  <c r="J282"/>
  <c i="6" r="J131"/>
  <c i="7" r="BK176"/>
  <c r="BK172"/>
  <c r="J176"/>
  <c r="BK140"/>
  <c r="BK153"/>
  <c i="8" r="J292"/>
  <c r="J230"/>
  <c r="BK138"/>
  <c r="BK284"/>
  <c r="BK215"/>
  <c r="J276"/>
  <c r="J155"/>
  <c r="BK276"/>
  <c r="J329"/>
  <c r="J215"/>
  <c r="BK221"/>
  <c i="9" r="J137"/>
  <c i="5" r="J139"/>
  <c r="J309"/>
  <c r="BK292"/>
  <c r="BK283"/>
  <c r="J240"/>
  <c r="BK311"/>
  <c r="J284"/>
  <c r="J263"/>
  <c r="BK214"/>
  <c r="BK207"/>
  <c r="BK165"/>
  <c r="J163"/>
  <c r="BK313"/>
  <c r="BK299"/>
  <c r="BK266"/>
  <c r="BK202"/>
  <c r="J207"/>
  <c i="7" r="J163"/>
  <c r="J143"/>
  <c r="BK148"/>
  <c r="J179"/>
  <c r="BK167"/>
  <c r="BK163"/>
  <c r="BK135"/>
  <c r="BK145"/>
  <c r="BK143"/>
  <c i="8" r="BK323"/>
  <c r="J257"/>
  <c r="BK218"/>
  <c r="BK166"/>
  <c r="BK140"/>
  <c r="BK311"/>
  <c r="BK286"/>
  <c r="BK329"/>
  <c r="BK298"/>
  <c r="BK295"/>
  <c r="J233"/>
  <c r="BK175"/>
  <c r="BK309"/>
  <c r="J286"/>
  <c r="BK239"/>
  <c r="BK139"/>
  <c r="J298"/>
  <c r="BK230"/>
  <c r="BK164"/>
  <c i="9" r="J139"/>
  <c r="J142"/>
  <c r="BK133"/>
  <c i="10" r="BK161"/>
  <c r="BK176"/>
  <c r="BK153"/>
  <c r="BK131"/>
  <c r="BK143"/>
  <c r="J140"/>
  <c i="2" l="1" r="R137"/>
  <c r="R136"/>
  <c r="T153"/>
  <c r="R279"/>
  <c r="T285"/>
  <c r="P296"/>
  <c r="R310"/>
  <c r="R305"/>
  <c i="3" r="T127"/>
  <c i="2" r="R153"/>
  <c r="T244"/>
  <c r="BK291"/>
  <c r="J291"/>
  <c r="J107"/>
  <c r="T296"/>
  <c r="T310"/>
  <c r="T305"/>
  <c i="3" r="BK134"/>
  <c r="J134"/>
  <c r="J101"/>
  <c i="2" r="BK153"/>
  <c r="J153"/>
  <c r="J102"/>
  <c r="P244"/>
  <c r="P279"/>
  <c r="BK285"/>
  <c r="J285"/>
  <c r="J106"/>
  <c r="P291"/>
  <c r="R296"/>
  <c r="P310"/>
  <c r="P305"/>
  <c i="3" r="T134"/>
  <c i="4" r="P130"/>
  <c r="P129"/>
  <c r="T130"/>
  <c r="T129"/>
  <c r="BK168"/>
  <c r="J168"/>
  <c r="J103"/>
  <c i="5" r="P137"/>
  <c r="P136"/>
  <c r="R137"/>
  <c r="R136"/>
  <c r="BK246"/>
  <c r="J246"/>
  <c r="J103"/>
  <c r="P281"/>
  <c r="BK293"/>
  <c r="J293"/>
  <c r="J107"/>
  <c r="R298"/>
  <c i="6" r="T127"/>
  <c i="2" r="BK137"/>
  <c r="BK136"/>
  <c r="J136"/>
  <c r="J99"/>
  <c r="P137"/>
  <c r="P136"/>
  <c r="T137"/>
  <c r="T136"/>
  <c r="R244"/>
  <c r="T279"/>
  <c r="R285"/>
  <c r="BK296"/>
  <c r="J296"/>
  <c r="J108"/>
  <c i="3" r="P127"/>
  <c r="P126"/>
  <c r="P125"/>
  <c i="1" r="AU97"/>
  <c i="3" r="P134"/>
  <c i="4" r="R139"/>
  <c r="R138"/>
  <c r="R168"/>
  <c i="5" r="BK137"/>
  <c r="J137"/>
  <c r="J100"/>
  <c r="T137"/>
  <c r="T136"/>
  <c r="T246"/>
  <c r="T287"/>
  <c r="BK298"/>
  <c r="J298"/>
  <c r="J108"/>
  <c i="6" r="P134"/>
  <c i="7" r="R130"/>
  <c r="R129"/>
  <c r="T168"/>
  <c r="BK130"/>
  <c r="J130"/>
  <c r="J100"/>
  <c r="T139"/>
  <c r="T138"/>
  <c i="8" r="T153"/>
  <c r="BK293"/>
  <c r="J293"/>
  <c r="J104"/>
  <c r="BK305"/>
  <c r="J305"/>
  <c r="J107"/>
  <c r="BK310"/>
  <c r="J310"/>
  <c r="J108"/>
  <c i="9" r="BK136"/>
  <c r="J136"/>
  <c r="J101"/>
  <c i="8" r="P153"/>
  <c r="P253"/>
  <c r="R293"/>
  <c r="T299"/>
  <c r="T310"/>
  <c r="BK324"/>
  <c r="J324"/>
  <c r="J112"/>
  <c i="9" r="P127"/>
  <c r="P126"/>
  <c r="P125"/>
  <c i="1" r="AU105"/>
  <c i="9" r="P136"/>
  <c i="4" r="P139"/>
  <c r="T168"/>
  <c i="5" r="T153"/>
  <c r="T281"/>
  <c r="P287"/>
  <c r="T293"/>
  <c r="T312"/>
  <c r="T307"/>
  <c i="6" r="BK127"/>
  <c r="J127"/>
  <c r="J100"/>
  <c r="T134"/>
  <c i="7" r="P139"/>
  <c r="P138"/>
  <c r="P168"/>
  <c i="8" r="BK137"/>
  <c r="J137"/>
  <c r="J100"/>
  <c r="P137"/>
  <c r="P136"/>
  <c r="R137"/>
  <c r="R136"/>
  <c r="T137"/>
  <c r="T136"/>
  <c r="T253"/>
  <c r="BK299"/>
  <c r="J299"/>
  <c r="J106"/>
  <c r="P305"/>
  <c r="P310"/>
  <c r="R324"/>
  <c r="R319"/>
  <c i="9" r="T127"/>
  <c r="T136"/>
  <c i="5" r="R153"/>
  <c r="BK281"/>
  <c r="J281"/>
  <c r="J104"/>
  <c r="P293"/>
  <c r="T298"/>
  <c r="BK312"/>
  <c r="J312"/>
  <c r="J112"/>
  <c i="6" r="R127"/>
  <c i="7" r="T130"/>
  <c r="T129"/>
  <c r="BK168"/>
  <c r="J168"/>
  <c r="J103"/>
  <c i="2" r="P153"/>
  <c r="P152"/>
  <c r="BK244"/>
  <c r="J244"/>
  <c r="J103"/>
  <c r="BK279"/>
  <c r="J279"/>
  <c r="J104"/>
  <c r="P285"/>
  <c r="R291"/>
  <c r="T291"/>
  <c r="BK310"/>
  <c r="J310"/>
  <c r="J112"/>
  <c i="3" r="BK127"/>
  <c r="BK126"/>
  <c r="R134"/>
  <c i="4" r="BK130"/>
  <c r="J130"/>
  <c r="J100"/>
  <c r="R130"/>
  <c r="R129"/>
  <c r="T139"/>
  <c r="T138"/>
  <c i="5" r="BK153"/>
  <c r="J153"/>
  <c r="J102"/>
  <c r="P246"/>
  <c r="R281"/>
  <c r="R287"/>
  <c r="P298"/>
  <c r="P312"/>
  <c r="P307"/>
  <c i="6" r="P127"/>
  <c r="P126"/>
  <c r="P125"/>
  <c i="1" r="AU101"/>
  <c i="6" r="R134"/>
  <c i="7" r="BK139"/>
  <c r="J139"/>
  <c r="J102"/>
  <c r="R168"/>
  <c i="8" r="BK153"/>
  <c r="J153"/>
  <c r="J102"/>
  <c r="BK253"/>
  <c r="J253"/>
  <c r="J103"/>
  <c r="P293"/>
  <c r="P299"/>
  <c r="R305"/>
  <c r="R310"/>
  <c r="P324"/>
  <c r="P319"/>
  <c i="9" r="R127"/>
  <c r="R126"/>
  <c r="R125"/>
  <c r="R136"/>
  <c i="3" r="R127"/>
  <c r="R126"/>
  <c r="R125"/>
  <c i="4" r="BK139"/>
  <c r="J139"/>
  <c r="J102"/>
  <c r="P168"/>
  <c i="5" r="P153"/>
  <c r="P152"/>
  <c r="R246"/>
  <c r="BK287"/>
  <c r="J287"/>
  <c r="J106"/>
  <c r="R293"/>
  <c r="R312"/>
  <c r="R307"/>
  <c i="6" r="BK134"/>
  <c r="J134"/>
  <c r="J101"/>
  <c i="7" r="P130"/>
  <c r="P129"/>
  <c r="R139"/>
  <c r="R138"/>
  <c r="R128"/>
  <c i="8" r="R153"/>
  <c r="R152"/>
  <c r="R253"/>
  <c r="T293"/>
  <c r="R299"/>
  <c r="T305"/>
  <c r="T324"/>
  <c r="T319"/>
  <c i="9" r="BK127"/>
  <c r="J127"/>
  <c r="J100"/>
  <c i="10" r="BK130"/>
  <c r="J130"/>
  <c r="J100"/>
  <c r="P130"/>
  <c r="P129"/>
  <c r="R130"/>
  <c r="R129"/>
  <c r="T130"/>
  <c r="T129"/>
  <c r="BK139"/>
  <c r="J139"/>
  <c r="J102"/>
  <c r="P139"/>
  <c r="R139"/>
  <c r="T139"/>
  <c r="BK168"/>
  <c r="J168"/>
  <c r="J103"/>
  <c r="P168"/>
  <c r="R168"/>
  <c r="T168"/>
  <c i="2" r="BK283"/>
  <c r="J283"/>
  <c r="J105"/>
  <c r="BK308"/>
  <c r="J308"/>
  <c r="J111"/>
  <c i="4" r="BK178"/>
  <c r="J178"/>
  <c r="J105"/>
  <c i="5" r="BK308"/>
  <c r="J308"/>
  <c r="J110"/>
  <c i="3" r="BK139"/>
  <c r="J139"/>
  <c r="J103"/>
  <c i="4" r="BK180"/>
  <c r="J180"/>
  <c r="J106"/>
  <c i="8" r="BK297"/>
  <c r="J297"/>
  <c r="J105"/>
  <c r="BK322"/>
  <c r="J322"/>
  <c r="J111"/>
  <c r="BK328"/>
  <c r="J328"/>
  <c r="J113"/>
  <c i="5" r="BK310"/>
  <c r="J310"/>
  <c r="J111"/>
  <c i="7" r="BK180"/>
  <c r="J180"/>
  <c r="J106"/>
  <c i="9" r="BK141"/>
  <c r="J141"/>
  <c r="J103"/>
  <c i="5" r="BK285"/>
  <c r="J285"/>
  <c r="J105"/>
  <c r="BK316"/>
  <c r="J316"/>
  <c r="J113"/>
  <c i="7" r="BK178"/>
  <c r="J178"/>
  <c r="J105"/>
  <c i="2" r="BK306"/>
  <c r="J306"/>
  <c r="J110"/>
  <c r="BK314"/>
  <c r="J314"/>
  <c r="J113"/>
  <c i="6" r="BK139"/>
  <c r="J139"/>
  <c r="J103"/>
  <c i="8" r="BK320"/>
  <c r="J320"/>
  <c r="J110"/>
  <c i="10" r="BK178"/>
  <c r="J178"/>
  <c r="J105"/>
  <c r="BK180"/>
  <c r="J180"/>
  <c r="J106"/>
  <c i="9" r="BK140"/>
  <c r="J140"/>
  <c r="J102"/>
  <c i="10" r="J93"/>
  <c i="9" r="BK126"/>
  <c r="J126"/>
  <c r="J99"/>
  <c i="10" r="J91"/>
  <c r="J94"/>
  <c r="F125"/>
  <c r="BF143"/>
  <c r="BF149"/>
  <c r="BF153"/>
  <c r="BF156"/>
  <c r="BF161"/>
  <c r="BF176"/>
  <c r="BF131"/>
  <c r="BF140"/>
  <c r="BF169"/>
  <c r="E85"/>
  <c r="BF132"/>
  <c r="BF135"/>
  <c r="BF158"/>
  <c r="BF163"/>
  <c r="BF175"/>
  <c r="BF181"/>
  <c r="F93"/>
  <c r="BF133"/>
  <c r="BF145"/>
  <c r="BF148"/>
  <c r="BF150"/>
  <c r="BF167"/>
  <c r="BF172"/>
  <c r="BF179"/>
  <c i="8" r="BK152"/>
  <c r="J152"/>
  <c r="J101"/>
  <c i="9" r="F93"/>
  <c r="J122"/>
  <c r="E85"/>
  <c r="J91"/>
  <c r="J93"/>
  <c r="BF139"/>
  <c r="F94"/>
  <c r="BF133"/>
  <c r="BF137"/>
  <c r="BF128"/>
  <c r="BF135"/>
  <c r="BF138"/>
  <c r="BF142"/>
  <c i="8" r="F94"/>
  <c r="F131"/>
  <c r="BF154"/>
  <c r="BF155"/>
  <c r="BF218"/>
  <c r="BF230"/>
  <c r="BF246"/>
  <c r="J91"/>
  <c r="BF139"/>
  <c r="BF292"/>
  <c i="7" r="BK138"/>
  <c r="J138"/>
  <c r="J101"/>
  <c i="8" r="J93"/>
  <c r="BF164"/>
  <c r="BF215"/>
  <c r="BF221"/>
  <c r="BF232"/>
  <c r="BF259"/>
  <c r="BF264"/>
  <c r="BF271"/>
  <c r="BF284"/>
  <c r="BF294"/>
  <c r="BF304"/>
  <c r="BF321"/>
  <c r="BF309"/>
  <c r="BF311"/>
  <c r="BF318"/>
  <c r="J132"/>
  <c r="BF138"/>
  <c r="BF166"/>
  <c r="BF198"/>
  <c r="BF233"/>
  <c r="BF252"/>
  <c r="BF254"/>
  <c r="BF262"/>
  <c r="BF286"/>
  <c r="BF289"/>
  <c r="BF295"/>
  <c r="BF296"/>
  <c r="BF300"/>
  <c r="BF306"/>
  <c r="BF323"/>
  <c r="BF327"/>
  <c i="7" r="BK129"/>
  <c r="J129"/>
  <c r="J99"/>
  <c i="8" r="E85"/>
  <c r="BF142"/>
  <c r="BF149"/>
  <c r="BF177"/>
  <c r="BF187"/>
  <c r="BF200"/>
  <c r="BF211"/>
  <c r="BF239"/>
  <c r="BF257"/>
  <c r="BF276"/>
  <c r="BF298"/>
  <c r="BF314"/>
  <c r="BF140"/>
  <c r="BF146"/>
  <c r="BF175"/>
  <c r="BF186"/>
  <c r="BF206"/>
  <c r="BF325"/>
  <c r="BF329"/>
  <c i="6" r="BK126"/>
  <c r="J126"/>
  <c r="J99"/>
  <c i="7" r="J91"/>
  <c r="J94"/>
  <c r="BF133"/>
  <c r="E85"/>
  <c r="J93"/>
  <c r="BF145"/>
  <c r="BF148"/>
  <c r="F93"/>
  <c r="BF131"/>
  <c r="BF149"/>
  <c r="BF158"/>
  <c r="F125"/>
  <c r="BF135"/>
  <c r="BF140"/>
  <c r="BF153"/>
  <c r="BF156"/>
  <c r="BF161"/>
  <c r="BF169"/>
  <c r="BF132"/>
  <c r="BF143"/>
  <c r="BF167"/>
  <c r="BF172"/>
  <c r="BF175"/>
  <c r="BF150"/>
  <c r="BF163"/>
  <c r="BF176"/>
  <c r="BF179"/>
  <c r="BF181"/>
  <c i="5" r="BK136"/>
  <c i="6" r="E85"/>
  <c r="F93"/>
  <c r="BF135"/>
  <c r="J91"/>
  <c r="F94"/>
  <c r="J121"/>
  <c r="BF128"/>
  <c r="BF133"/>
  <c r="J94"/>
  <c r="BF131"/>
  <c r="BF136"/>
  <c r="BF140"/>
  <c i="5" r="BK307"/>
  <c r="J307"/>
  <c r="J109"/>
  <c i="6" r="BF137"/>
  <c i="4" r="BK138"/>
  <c r="J138"/>
  <c r="J101"/>
  <c i="5" r="J132"/>
  <c r="BF139"/>
  <c r="J91"/>
  <c r="F132"/>
  <c r="BF146"/>
  <c r="E85"/>
  <c r="F131"/>
  <c r="BF138"/>
  <c r="BF149"/>
  <c r="BF183"/>
  <c r="BF202"/>
  <c r="BF211"/>
  <c r="BF240"/>
  <c r="BF245"/>
  <c r="BF288"/>
  <c r="BF194"/>
  <c r="BF214"/>
  <c r="BF255"/>
  <c r="BF277"/>
  <c r="BF283"/>
  <c r="BF284"/>
  <c r="BF292"/>
  <c r="BF297"/>
  <c r="BF299"/>
  <c r="BF302"/>
  <c r="J93"/>
  <c r="BF155"/>
  <c r="BF163"/>
  <c r="BF165"/>
  <c r="BF173"/>
  <c r="BF175"/>
  <c r="BF184"/>
  <c r="BF196"/>
  <c r="BF207"/>
  <c r="BF217"/>
  <c r="BF225"/>
  <c r="BF272"/>
  <c r="BF280"/>
  <c r="BF282"/>
  <c r="BF286"/>
  <c r="BF294"/>
  <c r="BF311"/>
  <c r="BF313"/>
  <c r="BF234"/>
  <c r="BF247"/>
  <c r="BF257"/>
  <c r="BF266"/>
  <c r="BF306"/>
  <c r="BF317"/>
  <c r="BF228"/>
  <c r="BF250"/>
  <c r="BF140"/>
  <c r="BF142"/>
  <c r="BF154"/>
  <c r="BF227"/>
  <c r="BF252"/>
  <c r="BF263"/>
  <c r="BF274"/>
  <c r="BF309"/>
  <c r="BF315"/>
  <c i="4" r="BF140"/>
  <c r="E85"/>
  <c r="J122"/>
  <c r="BF131"/>
  <c r="BF145"/>
  <c i="3" r="J127"/>
  <c r="J100"/>
  <c i="4" r="F94"/>
  <c r="J124"/>
  <c r="BF148"/>
  <c r="BF153"/>
  <c r="BF161"/>
  <c r="BF172"/>
  <c i="3" r="J126"/>
  <c r="J99"/>
  <c i="4" r="BF149"/>
  <c r="BF156"/>
  <c r="BF158"/>
  <c r="BF167"/>
  <c r="BF175"/>
  <c r="BF176"/>
  <c r="BF179"/>
  <c r="F93"/>
  <c r="J94"/>
  <c r="BF133"/>
  <c r="BF135"/>
  <c r="BF143"/>
  <c r="BF150"/>
  <c r="BF163"/>
  <c r="BF169"/>
  <c r="BF181"/>
  <c r="BF132"/>
  <c i="2" r="J137"/>
  <c r="J100"/>
  <c i="3" r="J91"/>
  <c r="J93"/>
  <c r="J94"/>
  <c r="E113"/>
  <c r="BF131"/>
  <c r="BF133"/>
  <c r="F93"/>
  <c r="F94"/>
  <c r="BF128"/>
  <c r="BF135"/>
  <c r="BF136"/>
  <c r="BF137"/>
  <c r="BF140"/>
  <c i="2" r="J93"/>
  <c r="E123"/>
  <c r="BF139"/>
  <c r="F132"/>
  <c r="BF149"/>
  <c r="BF163"/>
  <c r="BF255"/>
  <c r="BF146"/>
  <c r="BF207"/>
  <c r="BF226"/>
  <c r="BF264"/>
  <c r="F93"/>
  <c r="BF142"/>
  <c r="BF165"/>
  <c r="BF173"/>
  <c r="BF194"/>
  <c r="BF202"/>
  <c r="BF253"/>
  <c r="J91"/>
  <c r="BF175"/>
  <c r="BF184"/>
  <c r="BF211"/>
  <c r="BF243"/>
  <c r="BF270"/>
  <c r="BF138"/>
  <c r="BF183"/>
  <c r="BF196"/>
  <c r="BF225"/>
  <c r="BF250"/>
  <c r="BF281"/>
  <c r="BF282"/>
  <c r="BF286"/>
  <c r="BF290"/>
  <c r="BF300"/>
  <c r="BF307"/>
  <c r="BF309"/>
  <c r="BF311"/>
  <c r="BF261"/>
  <c r="BF278"/>
  <c r="BF284"/>
  <c r="BF295"/>
  <c r="BF223"/>
  <c r="BF275"/>
  <c r="BF292"/>
  <c r="J94"/>
  <c r="BF140"/>
  <c r="BF154"/>
  <c r="BF155"/>
  <c r="BF214"/>
  <c r="BF215"/>
  <c r="BF232"/>
  <c r="BF238"/>
  <c r="BF245"/>
  <c r="BF248"/>
  <c r="BF272"/>
  <c r="BF280"/>
  <c r="BF313"/>
  <c r="BF315"/>
  <c r="BF297"/>
  <c r="BF304"/>
  <c i="8" r="J35"/>
  <c i="1" r="AV104"/>
  <c i="9" r="F35"/>
  <c i="1" r="AZ105"/>
  <c i="8" r="F39"/>
  <c i="1" r="BD104"/>
  <c i="2" r="F39"/>
  <c i="1" r="BD96"/>
  <c i="6" r="F37"/>
  <c i="1" r="BB101"/>
  <c i="7" r="F35"/>
  <c i="1" r="AZ102"/>
  <c i="9" r="F38"/>
  <c i="1" r="BC105"/>
  <c i="10" r="F37"/>
  <c i="1" r="BB106"/>
  <c i="9" r="F39"/>
  <c i="1" r="BD105"/>
  <c i="5" r="J35"/>
  <c i="1" r="AV100"/>
  <c i="10" r="F39"/>
  <c i="1" r="BD106"/>
  <c i="7" r="J35"/>
  <c i="1" r="AV102"/>
  <c i="5" r="F38"/>
  <c i="1" r="BC100"/>
  <c i="9" r="J35"/>
  <c i="1" r="AV105"/>
  <c i="2" r="J35"/>
  <c i="1" r="AV96"/>
  <c i="6" r="J35"/>
  <c i="1" r="AV101"/>
  <c i="7" r="F37"/>
  <c i="1" r="BB102"/>
  <c i="10" r="F35"/>
  <c i="1" r="AZ106"/>
  <c r="AS94"/>
  <c i="3" r="F38"/>
  <c i="1" r="BC97"/>
  <c i="4" r="F39"/>
  <c i="1" r="BD98"/>
  <c i="6" r="F35"/>
  <c i="1" r="AZ101"/>
  <c i="8" r="F35"/>
  <c i="1" r="AZ104"/>
  <c i="8" r="F37"/>
  <c i="1" r="BB104"/>
  <c i="2" r="F37"/>
  <c i="1" r="BB96"/>
  <c i="6" r="F38"/>
  <c i="1" r="BC101"/>
  <c i="7" r="F39"/>
  <c i="1" r="BD102"/>
  <c i="9" r="F37"/>
  <c i="1" r="BB105"/>
  <c i="10" r="F38"/>
  <c i="1" r="BC106"/>
  <c i="2" r="F38"/>
  <c i="1" r="BC96"/>
  <c i="7" r="F38"/>
  <c i="1" r="BC102"/>
  <c i="3" r="F37"/>
  <c i="1" r="BB97"/>
  <c i="3" r="F39"/>
  <c i="1" r="BD97"/>
  <c i="4" r="F35"/>
  <c i="1" r="AZ98"/>
  <c i="4" r="F38"/>
  <c i="1" r="BC98"/>
  <c i="5" r="F35"/>
  <c i="1" r="AZ100"/>
  <c i="10" r="J35"/>
  <c i="1" r="AV106"/>
  <c i="3" r="F35"/>
  <c i="1" r="AZ97"/>
  <c i="4" r="F37"/>
  <c i="1" r="BB98"/>
  <c i="5" r="F37"/>
  <c i="1" r="BB100"/>
  <c i="2" r="F35"/>
  <c i="1" r="AZ96"/>
  <c i="6" r="F39"/>
  <c i="1" r="BD101"/>
  <c i="8" r="F38"/>
  <c i="1" r="BC104"/>
  <c i="3" r="J35"/>
  <c i="1" r="AV97"/>
  <c i="4" r="J35"/>
  <c i="1" r="AV98"/>
  <c i="5" r="F39"/>
  <c i="1" r="BD100"/>
  <c i="10" l="1" r="P138"/>
  <c i="6" r="R126"/>
  <c r="R125"/>
  <c i="8" r="R135"/>
  <c r="P152"/>
  <c r="P135"/>
  <c i="1" r="AU104"/>
  <c i="10" r="T138"/>
  <c i="9" r="T126"/>
  <c r="T125"/>
  <c i="7" r="P128"/>
  <c i="1" r="AU102"/>
  <c i="2" r="P135"/>
  <c i="1" r="AU96"/>
  <c i="5" r="P135"/>
  <c i="1" r="AU100"/>
  <c i="4" r="P138"/>
  <c r="P128"/>
  <c i="1" r="AU98"/>
  <c i="10" r="R138"/>
  <c r="R128"/>
  <c r="T128"/>
  <c i="5" r="R152"/>
  <c r="R135"/>
  <c i="7" r="T128"/>
  <c i="10" r="P128"/>
  <c i="1" r="AU106"/>
  <c i="8" r="T152"/>
  <c r="T135"/>
  <c i="6" r="T126"/>
  <c r="T125"/>
  <c i="4" r="T128"/>
  <c i="5" r="T152"/>
  <c r="T135"/>
  <c i="4" r="R128"/>
  <c i="2" r="R152"/>
  <c i="3" r="T126"/>
  <c r="T125"/>
  <c i="2" r="T152"/>
  <c r="T135"/>
  <c r="R135"/>
  <c i="5" r="BK152"/>
  <c r="J152"/>
  <c r="J101"/>
  <c i="3" r="BK138"/>
  <c r="J138"/>
  <c r="J102"/>
  <c i="2" r="BK305"/>
  <c r="J305"/>
  <c r="J109"/>
  <c r="BK152"/>
  <c r="J152"/>
  <c r="J101"/>
  <c i="6" r="BK138"/>
  <c r="J138"/>
  <c r="J102"/>
  <c i="7" r="BK177"/>
  <c r="J177"/>
  <c r="J104"/>
  <c i="4" r="BK129"/>
  <c r="J129"/>
  <c r="J99"/>
  <c i="8" r="BK136"/>
  <c r="J136"/>
  <c r="J99"/>
  <c i="4" r="BK177"/>
  <c r="J177"/>
  <c r="J104"/>
  <c i="8" r="BK319"/>
  <c r="J319"/>
  <c r="J109"/>
  <c i="10" r="BK129"/>
  <c r="J129"/>
  <c r="J99"/>
  <c r="BK138"/>
  <c r="J138"/>
  <c r="J101"/>
  <c r="BK177"/>
  <c r="J177"/>
  <c r="J104"/>
  <c i="9" r="BK125"/>
  <c r="J125"/>
  <c r="J98"/>
  <c i="8" r="BK135"/>
  <c r="J135"/>
  <c r="J98"/>
  <c i="7" r="BK128"/>
  <c r="J128"/>
  <c r="J98"/>
  <c i="6" r="BK125"/>
  <c r="J125"/>
  <c r="J98"/>
  <c i="5" r="BK135"/>
  <c r="J135"/>
  <c r="J98"/>
  <c r="J136"/>
  <c r="J99"/>
  <c i="4" r="BK128"/>
  <c r="J128"/>
  <c i="2" r="J36"/>
  <c i="1" r="AW96"/>
  <c r="AT96"/>
  <c r="AZ99"/>
  <c r="AV99"/>
  <c r="BD99"/>
  <c i="8" r="J36"/>
  <c i="1" r="AW104"/>
  <c r="AT104"/>
  <c i="3" r="F36"/>
  <c i="1" r="BA97"/>
  <c i="7" r="J36"/>
  <c i="1" r="AW102"/>
  <c r="AT102"/>
  <c i="10" r="J36"/>
  <c i="1" r="AW106"/>
  <c r="AT106"/>
  <c r="BB99"/>
  <c r="AX99"/>
  <c r="AZ103"/>
  <c r="AV103"/>
  <c i="2" r="F36"/>
  <c i="1" r="BA96"/>
  <c i="6" r="F36"/>
  <c i="1" r="BA101"/>
  <c i="7" r="F36"/>
  <c i="1" r="BA102"/>
  <c i="9" r="F36"/>
  <c i="1" r="BA105"/>
  <c i="10" r="F36"/>
  <c i="1" r="BA106"/>
  <c i="3" r="J36"/>
  <c i="1" r="AW97"/>
  <c r="AT97"/>
  <c r="BD95"/>
  <c i="4" r="J36"/>
  <c i="1" r="AW98"/>
  <c r="AT98"/>
  <c r="AZ95"/>
  <c r="BC95"/>
  <c r="BB95"/>
  <c r="AX95"/>
  <c i="4" r="J32"/>
  <c i="1" r="AG98"/>
  <c i="5" r="F36"/>
  <c i="1" r="BA100"/>
  <c r="BC103"/>
  <c r="AY103"/>
  <c r="BB103"/>
  <c r="AX103"/>
  <c i="4" r="F36"/>
  <c i="1" r="BA98"/>
  <c i="6" r="J36"/>
  <c i="1" r="AW101"/>
  <c r="AT101"/>
  <c r="BC99"/>
  <c r="AY99"/>
  <c i="9" r="J36"/>
  <c i="1" r="AW105"/>
  <c r="AT105"/>
  <c i="5" r="J36"/>
  <c i="1" r="AW100"/>
  <c r="AT100"/>
  <c i="8" r="F36"/>
  <c i="1" r="BA104"/>
  <c r="BD103"/>
  <c i="2" l="1" r="BK135"/>
  <c r="J135"/>
  <c r="J98"/>
  <c i="3" r="BK125"/>
  <c r="J125"/>
  <c r="J98"/>
  <c i="10" r="BK128"/>
  <c r="J128"/>
  <c r="J98"/>
  <c i="1" r="AN98"/>
  <c i="4" r="J98"/>
  <c r="J41"/>
  <c i="1" r="AU95"/>
  <c r="AU99"/>
  <c r="AU103"/>
  <c r="AV95"/>
  <c r="AY95"/>
  <c i="5" r="J32"/>
  <c i="1" r="AG100"/>
  <c r="BA99"/>
  <c r="AW99"/>
  <c r="AT99"/>
  <c i="7" r="J32"/>
  <c i="1" r="AG102"/>
  <c r="AN102"/>
  <c i="8" r="J32"/>
  <c i="1" r="AG104"/>
  <c i="9" r="J32"/>
  <c i="1" r="AG105"/>
  <c r="AN105"/>
  <c r="AZ94"/>
  <c r="W29"/>
  <c r="BB94"/>
  <c r="AX94"/>
  <c r="BC94"/>
  <c r="AY94"/>
  <c r="BA95"/>
  <c r="AW95"/>
  <c r="BA103"/>
  <c r="AW103"/>
  <c r="AT103"/>
  <c i="6" r="J32"/>
  <c i="1" r="AG101"/>
  <c r="AN101"/>
  <c r="BD94"/>
  <c r="W33"/>
  <c i="9" l="1" r="J41"/>
  <c i="8" r="J41"/>
  <c i="1" r="AN104"/>
  <c i="7" r="J41"/>
  <c i="6" r="J41"/>
  <c i="5" r="J41"/>
  <c i="1" r="AN100"/>
  <c r="AU94"/>
  <c i="10" r="J32"/>
  <c i="1" r="AG106"/>
  <c r="AG103"/>
  <c i="2" r="J32"/>
  <c i="1" r="AG96"/>
  <c r="AN96"/>
  <c i="3" r="J32"/>
  <c i="1" r="AG97"/>
  <c r="AT95"/>
  <c r="BA94"/>
  <c r="W30"/>
  <c r="AV94"/>
  <c r="AK29"/>
  <c r="AG99"/>
  <c r="W32"/>
  <c r="W31"/>
  <c i="2" l="1" r="J41"/>
  <c i="3" r="J41"/>
  <c i="10" r="J41"/>
  <c i="1" r="AN103"/>
  <c r="AN99"/>
  <c r="AN106"/>
  <c r="AN97"/>
  <c r="AG95"/>
  <c r="AW94"/>
  <c r="AK30"/>
  <c l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<sst xmlns="http://schemas.openxmlformats.org/spreadsheetml/2006/main">
  <si>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</si>
  <si>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</si>
  <si>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</si>
  <si>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</si>
  <si>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</si>
  <si>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{f8f60450-3b33-481a-82f1-22ad00d98845}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</si>
  <si>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</si>
  <si>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</si>
  <si>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</si>
  <si>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</si>
  <si>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</si>
  <si>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</si>
  <si>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</si>
  <si>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</si>
  <si>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HR-01/2025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</si>
  <si>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</si>
  <si>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</si>
  <si>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Václava Jiříkovského 27-31, Ostrava</t>
  </si>
  <si>
    <t>KSO:</t>
  </si>
  <si>
    <t>CC-CZ:</t>
  </si>
  <si>
    <t>Místo:</t>
  </si>
  <si>
    <t xml:space="preserve"> </t>
  </si>
  <si>
    <t>Datum:</t>
  </si>
  <si>
    <t>5. 3. 2025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</si>
  <si>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</si>
  <si>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</si>
  <si>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</si>
  <si>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</si>
  <si>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</si>
  <si>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</si>
  <si>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</si>
  <si>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</si>
  <si>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</si>
  <si>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</si>
  <si>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</si>
  <si>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</si>
  <si>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</si>
  <si>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</si>
  <si>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</si>
  <si>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</si>
  <si>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</si>
  <si>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</si>
  <si>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</si>
  <si>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</si>
  <si>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</si>
  <si>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</si>
  <si>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</si>
  <si>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</si>
  <si>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</si>
  <si>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</si>
  <si>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</si>
  <si>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</si>
  <si>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</si>
  <si>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</si>
  <si>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</si>
  <si>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</si>
  <si>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</si>
  <si>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</si>
  <si>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</si>
  <si>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</si>
  <si>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</si>
  <si>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</si>
  <si>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</si>
  <si>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</si>
  <si>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</si>
  <si>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</si>
  <si>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</si>
  <si>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</si>
  <si>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</si>
  <si>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</si>
  <si>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</si>
  <si>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</si>
  <si>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</si>
  <si>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</si>
  <si>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</si>
  <si>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</si>
  <si>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</si>
  <si>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č.p.27</t>
  </si>
  <si>
    <t>Václava Jiříkovského 27</t>
  </si>
  <si>
    <t>STA</t>
  </si>
  <si>
    <t>1</t>
  </si>
  <si>
    <t>{63bda0ed-c85f-43b2-b6e1-c12146672ecd}</t>
  </si>
  <si>
    <t>/</t>
  </si>
  <si>
    <t>27-01</t>
  </si>
  <si>
    <t>opravy</t>
  </si>
  <si>
    <t>Soupis</t>
  </si>
  <si>
    <t>2</t>
  </si>
  <si>
    <t>{306c9bde-5d63-4226-9129-9939981a07d8}</t>
  </si>
  <si>
    <t>27-02</t>
  </si>
  <si>
    <t>investice</t>
  </si>
  <si>
    <t>{2882ccf5-9d7e-4786-be60-3aaa056d8105}</t>
  </si>
  <si>
    <t>27-03</t>
  </si>
  <si>
    <t>strojovna</t>
  </si>
  <si>
    <t>{4ff0b0ba-1b76-4365-bff8-c4eeef4f4a19}</t>
  </si>
  <si>
    <t>č.p.29</t>
  </si>
  <si>
    <t>Václava Jiříkovského 29</t>
  </si>
  <si>
    <t>{0e8dfabc-9148-41a7-b573-16d4166d45fc}</t>
  </si>
  <si>
    <t>29-01</t>
  </si>
  <si>
    <t>{84491ba4-4ccb-42b9-9105-6fc321a5515c}</t>
  </si>
  <si>
    <t>29-02</t>
  </si>
  <si>
    <t>{6033d7fa-7234-473a-8989-974ae5762a6c}</t>
  </si>
  <si>
    <t>29-03</t>
  </si>
  <si>
    <t>{c358fe70-2f3b-493f-aafd-8215ec759615}</t>
  </si>
  <si>
    <t>č.p.31</t>
  </si>
  <si>
    <t>Václava Jiříkovského 31</t>
  </si>
  <si>
    <t>{944e570e-e7d5-43f1-a93a-e92248d94bad}</t>
  </si>
  <si>
    <t>31-01</t>
  </si>
  <si>
    <t>{ffb62e69-734d-43ea-bea1-f3b008a04458}</t>
  </si>
  <si>
    <t>31-02</t>
  </si>
  <si>
    <t>{df5eeb63-40d8-40fe-ae44-d54413c38a7b}</t>
  </si>
  <si>
    <t>31-03</t>
  </si>
  <si>
    <t>{eee3e652-55ff-40a0-adff-fd8a0a3ff491}</t>
  </si>
  <si>
    <t>KRYCÍ LIST SOUPISU PRACÍ</t>
  </si>
  <si>
    <t>Objekt:</t>
  </si>
  <si>
    <t>č.p.27 - Václava Jiříkovského 27</t>
  </si>
  <si>
    <t>Soupis:</t>
  </si>
  <si>
    <t>27-01 -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</si>
  <si>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</si>
  <si>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</si>
  <si>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</si>
  <si>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</si>
  <si>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</si>
  <si>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</si>
  <si>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Doprava suti a vybouraných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</si>
  <si>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</si>
  <si>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</si>
  <si>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</si>
  <si>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</si>
  <si>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</si>
  <si>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</si>
  <si>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</si>
  <si>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</si>
  <si>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</si>
  <si>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</si>
  <si>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</si>
  <si>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</si>
  <si>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</si>
  <si>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</si>
  <si>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</si>
  <si>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</si>
  <si>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</si>
  <si>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</si>
  <si>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</si>
  <si>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</si>
  <si>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</si>
  <si>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</si>
  <si>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</si>
  <si>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</si>
  <si>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</si>
  <si>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</si>
  <si>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</si>
  <si>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</si>
  <si>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</si>
  <si>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</si>
  <si>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Doprava suti a vybouraných hmot</t>
  </si>
  <si>
    <t>K</t>
  </si>
  <si>
    <t>997013116</t>
  </si>
  <si>
    <t>Vnitrostaveništní doprava suti a vybouraných hmot pro budovy v přes 18 do 21 m</t>
  </si>
  <si>
    <t>t</t>
  </si>
  <si>
    <t>4</t>
  </si>
  <si>
    <t>-1959662865</t>
  </si>
  <si>
    <t>997013501</t>
  </si>
  <si>
    <t>Odvoz suti a vybouraných hmot na skládku nebo meziskládku do 1 km se složením</t>
  </si>
  <si>
    <t>-866634704</t>
  </si>
  <si>
    <t>3</t>
  </si>
  <si>
    <t>997013509</t>
  </si>
  <si>
    <t>Příplatek k odvozu suti a vybouraných hmot na skládku ZKD 1 km přes 1 km</t>
  </si>
  <si>
    <t>433713837</t>
  </si>
  <si>
    <t>VV</t>
  </si>
  <si>
    <t>3,36*14 'Přepočtené koeficientem množství</t>
  </si>
  <si>
    <t>997013631</t>
  </si>
  <si>
    <t>Poplatek za uložení na skládce (skládkovné) stavebního odpadu směsného kód odpadu 17 09 04</t>
  </si>
  <si>
    <t>-2061056984</t>
  </si>
  <si>
    <t>0,125</t>
  </si>
  <si>
    <t>0,068</t>
  </si>
  <si>
    <t>Součet</t>
  </si>
  <si>
    <t>5</t>
  </si>
  <si>
    <t>997013813</t>
  </si>
  <si>
    <t>Poplatek za uložení na skládce (skládkovné) stavebního odpadu z plastických hmot kód odpadu 17 02 03</t>
  </si>
  <si>
    <t>-811098412</t>
  </si>
  <si>
    <t>folie</t>
  </si>
  <si>
    <t>0,881</t>
  </si>
  <si>
    <t>6</t>
  </si>
  <si>
    <t>997013814</t>
  </si>
  <si>
    <t>Poplatek za uložení na skládce (skládkovné) stavebního odpadu izolací kód odpadu 17 06 04</t>
  </si>
  <si>
    <t>-813479529</t>
  </si>
  <si>
    <t>izolace</t>
  </si>
  <si>
    <t>1,345</t>
  </si>
  <si>
    <t>PSV</t>
  </si>
  <si>
    <t>Práce a dodávky PSV</t>
  </si>
  <si>
    <t>712</t>
  </si>
  <si>
    <t>Povlakové krytiny</t>
  </si>
  <si>
    <t>7</t>
  </si>
  <si>
    <t>712300845</t>
  </si>
  <si>
    <t>Demontáž ventilační hlavice na ploché střeše sklonu do 10°</t>
  </si>
  <si>
    <t>kus</t>
  </si>
  <si>
    <t>16</t>
  </si>
  <si>
    <t>-2065633217</t>
  </si>
  <si>
    <t>8</t>
  </si>
  <si>
    <t>712311101</t>
  </si>
  <si>
    <t>Provedení povlakové krytiny střech do 10° za studena lakem penetračním nebo asfaltovým</t>
  </si>
  <si>
    <t>m2</t>
  </si>
  <si>
    <t>-1948822521</t>
  </si>
  <si>
    <t>NS1</t>
  </si>
  <si>
    <t>21,35*11,25</t>
  </si>
  <si>
    <t>svisle</t>
  </si>
  <si>
    <t>(20,85+10,65)*2*0,4 "atiky</t>
  </si>
  <si>
    <t>3*(0,99*4+1,15*2+0,685*2)*0,6 "VZT</t>
  </si>
  <si>
    <t>(4,55+3,35)*2*0,3 "strojovna</t>
  </si>
  <si>
    <t>9</t>
  </si>
  <si>
    <t>M</t>
  </si>
  <si>
    <t>11163150</t>
  </si>
  <si>
    <t>lak penetrační asfaltový</t>
  </si>
  <si>
    <t>32</t>
  </si>
  <si>
    <t>-1502088651</t>
  </si>
  <si>
    <t>283,862*0,00032 'Přepočtené koeficientem množství</t>
  </si>
  <si>
    <t>10</t>
  </si>
  <si>
    <t>712341559</t>
  </si>
  <si>
    <t>Provedení povlakové krytiny střech do 10° pásy NAIP přitavením v plné ploše</t>
  </si>
  <si>
    <t>339452997</t>
  </si>
  <si>
    <t>11</t>
  </si>
  <si>
    <t>62853004</t>
  </si>
  <si>
    <t>pás asfaltový natavitelný modifikovaný SBS s vložkou ze skleněné tkaniny a spalitelnou PE fólií nebo jemnozrnným minerálním posypem na horním povrchu tl 4,0mm</t>
  </si>
  <si>
    <t>689262399</t>
  </si>
  <si>
    <t>283,862*1,1655 'Přepočtené koeficientem množství</t>
  </si>
  <si>
    <t>712361803</t>
  </si>
  <si>
    <t>Odstranění povlakové krytiny střech do 10° z fólií přilepených v plné ploše</t>
  </si>
  <si>
    <t>1393048093</t>
  </si>
  <si>
    <t>S1</t>
  </si>
  <si>
    <t>(20,85+10,65)*2*0,3 "atiky</t>
  </si>
  <si>
    <t>3*(0,99*4+1,15*2+0,685*2)*0,5 "VZT</t>
  </si>
  <si>
    <t>13</t>
  </si>
  <si>
    <t>712361809.R00</t>
  </si>
  <si>
    <t>Odstranění podkladní textilie v plné ploše krytiny střech do 10°</t>
  </si>
  <si>
    <t>-1773030880</t>
  </si>
  <si>
    <t>14</t>
  </si>
  <si>
    <t>712362112.R00</t>
  </si>
  <si>
    <t>Montáž povlakové krytiny střech plochých na vodorovné ploše vakuově kotvená hydroizolační fólie tl. 1,6 mm</t>
  </si>
  <si>
    <t>-257456021</t>
  </si>
  <si>
    <t>(20,85+10,65)*2*0,25 "atiky</t>
  </si>
  <si>
    <t>3*(0,99*4+1,15*2+0,685*2)*0,4 "VZT</t>
  </si>
  <si>
    <t>pojistný pás podtlakového kotvení</t>
  </si>
  <si>
    <t>101,69*0,5</t>
  </si>
  <si>
    <t>15</t>
  </si>
  <si>
    <t>28322112</t>
  </si>
  <si>
    <t>fólie izolační střešní mPVC pro mechanické a podtlakové kotvení s PES vložkou tl 1,6mm, RAL 7040, 7012</t>
  </si>
  <si>
    <t>-1128892379</t>
  </si>
  <si>
    <t>320,679*1,1655 'Přepočtené koeficientem množství</t>
  </si>
  <si>
    <t>712363352</t>
  </si>
  <si>
    <t>Povlakové krytiny střech do 10° z tvarovaných poplastovaných lišt délky 2 m koutová lišta vnitřní rš 100 mm</t>
  </si>
  <si>
    <t>m</t>
  </si>
  <si>
    <t>889494882</t>
  </si>
  <si>
    <t>atiky</t>
  </si>
  <si>
    <t>(20,85+10,65)*2</t>
  </si>
  <si>
    <t>3*(0,99*4+1,15*2+0,685*2) "VZT</t>
  </si>
  <si>
    <t>(4,55+3,35)*2 "strojovna</t>
  </si>
  <si>
    <t>17</t>
  </si>
  <si>
    <t>712363353</t>
  </si>
  <si>
    <t>Povlakové krytiny střech do 10° z tvarovaných poplastovaných lišt délky 2 m koutová lišta vnější rš 100 mm</t>
  </si>
  <si>
    <t>-367526416</t>
  </si>
  <si>
    <t>18</t>
  </si>
  <si>
    <t>712363354</t>
  </si>
  <si>
    <t>Povlakové krytiny střech do 10° z tvarovaných poplastovaných lišt délky 2 m stěnová lišta vyhnutá rš 70 mm</t>
  </si>
  <si>
    <t>2117508901</t>
  </si>
  <si>
    <t>19</t>
  </si>
  <si>
    <t>712363359</t>
  </si>
  <si>
    <t>Povlakové krytiny střech do 10° z tvarovaných poplastovaných lišt délky 2 m závětrná lišta rš 300 mm</t>
  </si>
  <si>
    <t>-1454940769</t>
  </si>
  <si>
    <t>S1 - atiky</t>
  </si>
  <si>
    <t>21,35*2+11,25</t>
  </si>
  <si>
    <t>20</t>
  </si>
  <si>
    <t>712363367</t>
  </si>
  <si>
    <t>Povlakové krytiny střech do 10° z tvarovaných poplastovaných lišt délky 2 m dilatační lišta rš 300 mm</t>
  </si>
  <si>
    <t>1408683862</t>
  </si>
  <si>
    <t>712391171</t>
  </si>
  <si>
    <t>Provedení povlakové krytiny střech do 10° podkladní textilní vrstvy</t>
  </si>
  <si>
    <t>-1234957071</t>
  </si>
  <si>
    <t>22</t>
  </si>
  <si>
    <t>69311068</t>
  </si>
  <si>
    <t>geotextilie netkaná separační, ochranná, filtrační, drenážní PP 300g/m2</t>
  </si>
  <si>
    <t>716792161</t>
  </si>
  <si>
    <t>272,984*1,155 'Přepočtené koeficientem množství</t>
  </si>
  <si>
    <t>23</t>
  </si>
  <si>
    <t>712392121</t>
  </si>
  <si>
    <t>Podtlakový ventil systémového vakuového kotvení hydroizolace střech</t>
  </si>
  <si>
    <t>-183297445</t>
  </si>
  <si>
    <t>24</t>
  </si>
  <si>
    <t>712392183</t>
  </si>
  <si>
    <t>Děrovaný profil s pěnovým těsněním systémového vakuového kotvení ukotvený po obvodu konstrukcí</t>
  </si>
  <si>
    <t>785997147</t>
  </si>
  <si>
    <t>atika</t>
  </si>
  <si>
    <t>25</t>
  </si>
  <si>
    <t>712911915.R00</t>
  </si>
  <si>
    <t>Provedení údržby zatmelení průniků povlakové krytiny po mechanickém kotvení</t>
  </si>
  <si>
    <t>1333391128</t>
  </si>
  <si>
    <t>plocha bez atik</t>
  </si>
  <si>
    <t>20,85*10,65</t>
  </si>
  <si>
    <t>-4,5*3,35 "strojovna</t>
  </si>
  <si>
    <t>26</t>
  </si>
  <si>
    <t>712992001.R00</t>
  </si>
  <si>
    <t>Nouzové (provizorní) zakrytí střechy plachtou</t>
  </si>
  <si>
    <t>-1264214122</t>
  </si>
  <si>
    <t>SS5</t>
  </si>
  <si>
    <t>-4,55*3,35 "strojovna</t>
  </si>
  <si>
    <t>27</t>
  </si>
  <si>
    <t>998712203</t>
  </si>
  <si>
    <t>Přesun hmot procentní pro krytiny povlakové v objektech v přes 12 do 24 m</t>
  </si>
  <si>
    <t>%</t>
  </si>
  <si>
    <t>2001418048</t>
  </si>
  <si>
    <t>713</t>
  </si>
  <si>
    <t>Izolace tepelné</t>
  </si>
  <si>
    <t>28</t>
  </si>
  <si>
    <t>713131141</t>
  </si>
  <si>
    <t>Montáž izolace tepelné stěn lepením celoplošně rohoží, pásů, dílců, desek</t>
  </si>
  <si>
    <t>-1333946493</t>
  </si>
  <si>
    <t>(20,85+10,65)*2*0,6</t>
  </si>
  <si>
    <t>29</t>
  </si>
  <si>
    <t>28375950</t>
  </si>
  <si>
    <t>deska EPS 100 fasádní λ=0,037 tl 100mm</t>
  </si>
  <si>
    <t>-1989860986</t>
  </si>
  <si>
    <t>37,8*1,05 'Přepočtené koeficientem množství</t>
  </si>
  <si>
    <t>30</t>
  </si>
  <si>
    <t>713131241</t>
  </si>
  <si>
    <t>Montáž izolace tepelné stěn lepením celoplošně v kombinaci s mechanickým kotvením rohoží, pásů, dílců, desek tl do 100mm</t>
  </si>
  <si>
    <t>-514870909</t>
  </si>
  <si>
    <t>(4,55+3,35)*2*0,6</t>
  </si>
  <si>
    <t>31</t>
  </si>
  <si>
    <t>28376416</t>
  </si>
  <si>
    <t>deska XPS hrana polodrážková a hladký povrch 300kPA λ=0,035 tl 40mm</t>
  </si>
  <si>
    <t>1015103447</t>
  </si>
  <si>
    <t>9,48*1,05 'Přepočtené koeficientem množství</t>
  </si>
  <si>
    <t>713140861</t>
  </si>
  <si>
    <t>Odstranění tepelné izolace střech nadstřešní lepené z polystyrenu suchého tl do 100 mm</t>
  </si>
  <si>
    <t>398622201</t>
  </si>
  <si>
    <t>20,85*10,65-4,55*3,35</t>
  </si>
  <si>
    <t>atiky - zhlaví a svisle</t>
  </si>
  <si>
    <t>(21,35+11,25)*2*0,9</t>
  </si>
  <si>
    <t>33</t>
  </si>
  <si>
    <t>713140862</t>
  </si>
  <si>
    <t>Odstranění tepelné izolace střech nadstřešní lepené z polystyrenu nasáklého vodou tl do 100 mm</t>
  </si>
  <si>
    <t>-949623807</t>
  </si>
  <si>
    <t>34</t>
  </si>
  <si>
    <t>713141131</t>
  </si>
  <si>
    <t>Montáž izolace tepelné střech plochých lepené za studena plně 1 vrstva rohoží, pásů, dílců, desek</t>
  </si>
  <si>
    <t>-1170577544</t>
  </si>
  <si>
    <t>NS1 - EPS 150S tl. 120mm</t>
  </si>
  <si>
    <t>zpětná montáž EPS tl. 50mm - demontovaná suchá vrstva</t>
  </si>
  <si>
    <t>206,81</t>
  </si>
  <si>
    <t>35</t>
  </si>
  <si>
    <t>28375915</t>
  </si>
  <si>
    <t>deska EPS 150 pro konstrukce s vysokým zatížením λ=0,035 tl 120mm</t>
  </si>
  <si>
    <t>-962429271</t>
  </si>
  <si>
    <t>206,81*1,05 'Přepočtené koeficientem množství</t>
  </si>
  <si>
    <t>36</t>
  </si>
  <si>
    <t>713141351</t>
  </si>
  <si>
    <t>Montáž spádové izolace na zhlaví atiky š do 500 mm lepené za studena zplna</t>
  </si>
  <si>
    <t>821698458</t>
  </si>
  <si>
    <t>atiky a dilatace</t>
  </si>
  <si>
    <t>(21,35+11,25)*2</t>
  </si>
  <si>
    <t>37</t>
  </si>
  <si>
    <t>28376105</t>
  </si>
  <si>
    <t>klín izolační z XPS spádový</t>
  </si>
  <si>
    <t>m3</t>
  </si>
  <si>
    <t>334158994</t>
  </si>
  <si>
    <t>klíny na atiku 80-100 mm, š. 450 mm</t>
  </si>
  <si>
    <t>65,2*0,45*(0,08+0,1)/2*1,05</t>
  </si>
  <si>
    <t>38</t>
  </si>
  <si>
    <t>998713203</t>
  </si>
  <si>
    <t>Přesun hmot procentní pro izolace tepelné v objektech v přes 12 do 24 m</t>
  </si>
  <si>
    <t>1317008347</t>
  </si>
  <si>
    <t>721</t>
  </si>
  <si>
    <t>Zdravotechnika - vnitřní kanalizace</t>
  </si>
  <si>
    <t>39</t>
  </si>
  <si>
    <t>721210823</t>
  </si>
  <si>
    <t>Demontáž vpustí střešních DN 125</t>
  </si>
  <si>
    <t>717837993</t>
  </si>
  <si>
    <t>40</t>
  </si>
  <si>
    <t>721233213.R00</t>
  </si>
  <si>
    <t>Střešní vtok cvoustupňový nerez pro pochůzné střechy svislý odtok DN 125</t>
  </si>
  <si>
    <t>-260849842</t>
  </si>
  <si>
    <t>41</t>
  </si>
  <si>
    <t>998721203</t>
  </si>
  <si>
    <t>Přesun hmot procentní pro vnitřní kanalizaci v objektech v přes 12 do 24 m</t>
  </si>
  <si>
    <t>-1954821053</t>
  </si>
  <si>
    <t>725</t>
  </si>
  <si>
    <t>Zdravotechnika - zařizovací předměty</t>
  </si>
  <si>
    <t>42</t>
  </si>
  <si>
    <t>725515299.R00</t>
  </si>
  <si>
    <t>Úprava VZT jednotky na střeše, popis viz. technická zpráva</t>
  </si>
  <si>
    <t>soubor</t>
  </si>
  <si>
    <t>-526559127</t>
  </si>
  <si>
    <t>741</t>
  </si>
  <si>
    <t>Elektroinstalace - silnoproud</t>
  </si>
  <si>
    <t>43</t>
  </si>
  <si>
    <t>741420009.R00</t>
  </si>
  <si>
    <t>Drát nebo lano hromosvodné na střeše s podpěrami, vč. jímačů</t>
  </si>
  <si>
    <t>500334715</t>
  </si>
  <si>
    <t>odhad vedení</t>
  </si>
  <si>
    <t>obvod střecha</t>
  </si>
  <si>
    <t>(21,35+11,25)*3</t>
  </si>
  <si>
    <t>44</t>
  </si>
  <si>
    <t>741421821</t>
  </si>
  <si>
    <t>Demontáž drátu nebo lana svodového vedení D do 8 mm rovná střecha</t>
  </si>
  <si>
    <t>-1935985193</t>
  </si>
  <si>
    <t>762</t>
  </si>
  <si>
    <t>Konstrukce tesařské</t>
  </si>
  <si>
    <t>45</t>
  </si>
  <si>
    <t>762361311</t>
  </si>
  <si>
    <t>Konstrukční a vyrovnávací vrstva pod klempířské prvky (atiky) z desek dřevoštěpkových tl 18 mm</t>
  </si>
  <si>
    <t>562371994</t>
  </si>
  <si>
    <t>(21,35+11,25)*2*0,5</t>
  </si>
  <si>
    <t>46</t>
  </si>
  <si>
    <t>998762203</t>
  </si>
  <si>
    <t>Přesun hmot procentní pro kce tesařské v objektech v přes 12 do 24 m</t>
  </si>
  <si>
    <t>-207374795</t>
  </si>
  <si>
    <t>764</t>
  </si>
  <si>
    <t>Konstrukce klempířské</t>
  </si>
  <si>
    <t>47</t>
  </si>
  <si>
    <t>764002841</t>
  </si>
  <si>
    <t>Demontáž oplechování horních ploch zdí a nadezdívek do suti</t>
  </si>
  <si>
    <t>-840827516</t>
  </si>
  <si>
    <t>48</t>
  </si>
  <si>
    <t>764002871</t>
  </si>
  <si>
    <t>Demontáž lemování zdí do suti</t>
  </si>
  <si>
    <t>-324649514</t>
  </si>
  <si>
    <t>49</t>
  </si>
  <si>
    <t>998764203</t>
  </si>
  <si>
    <t>Přesun hmot procentní pro konstrukce klempířské v objektech v přes 12 do 24 m</t>
  </si>
  <si>
    <t>300648180</t>
  </si>
  <si>
    <t>VRN</t>
  </si>
  <si>
    <t>Vedlejší rozpočtové náklady</t>
  </si>
  <si>
    <t>VRN3</t>
  </si>
  <si>
    <t>Zařízení staveniště</t>
  </si>
  <si>
    <t>50</t>
  </si>
  <si>
    <t>030001000</t>
  </si>
  <si>
    <t>1024</t>
  </si>
  <si>
    <t>2108636081</t>
  </si>
  <si>
    <t>VRN5</t>
  </si>
  <si>
    <t>Finanční náklady</t>
  </si>
  <si>
    <t>51</t>
  </si>
  <si>
    <t>053903000</t>
  </si>
  <si>
    <t>Poplatky za zábor veřejného prostranství</t>
  </si>
  <si>
    <t>kpl</t>
  </si>
  <si>
    <t>1901193618</t>
  </si>
  <si>
    <t>VRN6</t>
  </si>
  <si>
    <t>Územní vlivy</t>
  </si>
  <si>
    <t>52</t>
  </si>
  <si>
    <t>061002000</t>
  </si>
  <si>
    <t>Vliv klimatických podmínek</t>
  </si>
  <si>
    <t>1023778602</t>
  </si>
  <si>
    <t>P</t>
  </si>
  <si>
    <t>Poznámka k položce:_x000d_
Ochrana a zajištění stávajících konstrukcé před poškozením klimatickými vlivy z důvodu jejich odhalení při provádění stavebních prací.</t>
  </si>
  <si>
    <t>53</t>
  </si>
  <si>
    <t>063303000</t>
  </si>
  <si>
    <t>Práce ve výškách, v hloubkách</t>
  </si>
  <si>
    <t>-1724588886</t>
  </si>
  <si>
    <t>VRN9</t>
  </si>
  <si>
    <t>Ostatní náklady</t>
  </si>
  <si>
    <t>54</t>
  </si>
  <si>
    <t>091103000</t>
  </si>
  <si>
    <t>Stroje a zařízení nevyžadující montáž</t>
  </si>
  <si>
    <t>642063975</t>
  </si>
  <si>
    <t>Poznámka k položce:_x000d_
Použití a pronájem jeřábu pro návoz materiálů na střechu</t>
  </si>
  <si>
    <t>27-02 - investice</t>
  </si>
  <si>
    <t xml:space="preserve">    767 - Konstrukce zámečnické</t>
  </si>
  <si>
    <t>713141331</t>
  </si>
  <si>
    <t>Montáž izolace tepelné střech plochých lepené za studena zplna, spádová vrstva</t>
  </si>
  <si>
    <t>675101807</t>
  </si>
  <si>
    <t>NS1 - EPS 150S</t>
  </si>
  <si>
    <t>28376142</t>
  </si>
  <si>
    <t>klín izolační spád do 5% EPS 150</t>
  </si>
  <si>
    <t>-315043675</t>
  </si>
  <si>
    <t>206,81*0,13*1,1</t>
  </si>
  <si>
    <t>-1009442663</t>
  </si>
  <si>
    <t>767</t>
  </si>
  <si>
    <t>Konstrukce zámečnické</t>
  </si>
  <si>
    <t>767881135</t>
  </si>
  <si>
    <t>Montáž bodů záchytného systému zátěžových volně ložených</t>
  </si>
  <si>
    <t>1654694014</t>
  </si>
  <si>
    <t>70921432</t>
  </si>
  <si>
    <t>speciální kotvicí bod mobilní zatížený 250kg betonovými dlaždicemi</t>
  </si>
  <si>
    <t>-1585981798</t>
  </si>
  <si>
    <t>998767205</t>
  </si>
  <si>
    <t>Přesun hmot procentní pro zámečnické konstrukce v objektech v přes 36 do 48 m</t>
  </si>
  <si>
    <t>133082371</t>
  </si>
  <si>
    <t>-1866002509</t>
  </si>
  <si>
    <t>27-03 - strojovna</t>
  </si>
  <si>
    <t>1515573774</t>
  </si>
  <si>
    <t>-398775701</t>
  </si>
  <si>
    <t>1675267463</t>
  </si>
  <si>
    <t>0,136*14 'Přepočtené koeficientem množství</t>
  </si>
  <si>
    <t>-1965913244</t>
  </si>
  <si>
    <t>669688568</t>
  </si>
  <si>
    <t>NS2</t>
  </si>
  <si>
    <t>4,55*3,35</t>
  </si>
  <si>
    <t>-764805628</t>
  </si>
  <si>
    <t>15,243*1,1655 'Přepočtené koeficientem množství</t>
  </si>
  <si>
    <t>333002130</t>
  </si>
  <si>
    <t>-2126300151</t>
  </si>
  <si>
    <t>712363357</t>
  </si>
  <si>
    <t>Povlakové krytiny střech do 10° z tvarovaných poplastovaných lišt délky 2 m okapnice široká rš 250 mm</t>
  </si>
  <si>
    <t>1409645266</t>
  </si>
  <si>
    <t>-1961937513</t>
  </si>
  <si>
    <t>S2</t>
  </si>
  <si>
    <t>4,55+3,35*2</t>
  </si>
  <si>
    <t>712363627</t>
  </si>
  <si>
    <t>Provedení povlak krytiny mechanicky kotvenou do betonu lehčeného nebo zdiva TI tl přes 240 mm vnitřní pole, budova v přes 18 m</t>
  </si>
  <si>
    <t>-459543941</t>
  </si>
  <si>
    <t>28322012</t>
  </si>
  <si>
    <t>fólie hydroizolační střešní mPVC mechanicky kotvená šedá tl 1,5mm</t>
  </si>
  <si>
    <t>354726711</t>
  </si>
  <si>
    <t>-847726873</t>
  </si>
  <si>
    <t>486979498</t>
  </si>
  <si>
    <t>15,243*1,155 'Přepočtené koeficientem množství</t>
  </si>
  <si>
    <t>506386389</t>
  </si>
  <si>
    <t>1147196151</t>
  </si>
  <si>
    <t>713140841</t>
  </si>
  <si>
    <t>Odstranění tepelné izolace střech nadstřešní připevněné z polystyrenu suchého tl do 100 mm</t>
  </si>
  <si>
    <t>-654934911</t>
  </si>
  <si>
    <t>713141151</t>
  </si>
  <si>
    <t>Montáž izolace tepelné střech plochých kladené volně 1 vrstva rohoží, pásů, dílců, desek</t>
  </si>
  <si>
    <t>2058121947</t>
  </si>
  <si>
    <t>zpětná montáž pův. TI</t>
  </si>
  <si>
    <t>15,243</t>
  </si>
  <si>
    <t>713141223</t>
  </si>
  <si>
    <t>Přikotvení tepelné izolace šrouby do betonu pro izolaci tl přes 60 do 100 mm</t>
  </si>
  <si>
    <t>2049911789</t>
  </si>
  <si>
    <t>1072977479</t>
  </si>
  <si>
    <t>-49524085</t>
  </si>
  <si>
    <t>193951264</t>
  </si>
  <si>
    <t>č.p.29 - Václava Jiříkovského 29</t>
  </si>
  <si>
    <t>29-01 - opravy</t>
  </si>
  <si>
    <t>3,352*14 'Přepočtené koeficientem množství</t>
  </si>
  <si>
    <t>0,877</t>
  </si>
  <si>
    <t>21,25*11,25</t>
  </si>
  <si>
    <t>282,737*0,00032 'Přepočtené koeficientem množství</t>
  </si>
  <si>
    <t>282,737*1,1655 'Přepočtené koeficientem množství</t>
  </si>
  <si>
    <t>-1399288861</t>
  </si>
  <si>
    <t>319,554*1,1655 'Přepočtené koeficientem množství</t>
  </si>
  <si>
    <t>21,25*2</t>
  </si>
  <si>
    <t>11,25*2</t>
  </si>
  <si>
    <t>271,859*1,155 'Přepočtené koeficientem množství</t>
  </si>
  <si>
    <t>atiky, dilatace - zhlaví a svisle</t>
  </si>
  <si>
    <t>(21,25+11,25)*2*0,9</t>
  </si>
  <si>
    <t>(21,25+11,25)*3</t>
  </si>
  <si>
    <t>(21,25+11,25)*2*0,5</t>
  </si>
  <si>
    <t>(21,25+11,25)*2</t>
  </si>
  <si>
    <t>29-02 - investice</t>
  </si>
  <si>
    <t>1510596358</t>
  </si>
  <si>
    <t>-808088318</t>
  </si>
  <si>
    <t>681240646</t>
  </si>
  <si>
    <t>-2140513053</t>
  </si>
  <si>
    <t>-382582040</t>
  </si>
  <si>
    <t>-1009300394</t>
  </si>
  <si>
    <t>-2126011318</t>
  </si>
  <si>
    <t>29-03 - strojovna</t>
  </si>
  <si>
    <t>-1708078768</t>
  </si>
  <si>
    <t>-1397660727</t>
  </si>
  <si>
    <t>-1854104483</t>
  </si>
  <si>
    <t>-1021319012</t>
  </si>
  <si>
    <t>-38611292</t>
  </si>
  <si>
    <t>496256913</t>
  </si>
  <si>
    <t>-1052895637</t>
  </si>
  <si>
    <t>č.p.31 - Václava Jiříkovského 31</t>
  </si>
  <si>
    <t>31-01 - opravy</t>
  </si>
  <si>
    <t>4,447*14 'Přepočtené koeficientem množství</t>
  </si>
  <si>
    <t>21,45*11,25</t>
  </si>
  <si>
    <t>11,25*7,2</t>
  </si>
  <si>
    <t>(20,85+10,65+7,2)*2*0,4 "atiky</t>
  </si>
  <si>
    <t>371,747*0,00032 'Přepočtené koeficientem množství</t>
  </si>
  <si>
    <t>371,747*1,1655 'Přepočtené koeficientem množství</t>
  </si>
  <si>
    <t>(20,85+10,65+7,2)*2*0,3 "atiky</t>
  </si>
  <si>
    <t>-2088626720</t>
  </si>
  <si>
    <t>(20,85+10,65+7,2)*2*0,25 "atiky</t>
  </si>
  <si>
    <t>116,09*0,5</t>
  </si>
  <si>
    <t>413,604*1,1655 'Přepočtené koeficientem množství</t>
  </si>
  <si>
    <t>(20,85+10,65+7,2)*2</t>
  </si>
  <si>
    <t>7,2+8,4+18,35+21,45</t>
  </si>
  <si>
    <t>359,429*1,155 'Přepočtené koeficientem množství</t>
  </si>
  <si>
    <t>10,65*7,2</t>
  </si>
  <si>
    <t>(20,85+10,65+7,2)*2*0,6</t>
  </si>
  <si>
    <t>46,44*1,05 'Přepočtené koeficientem množství</t>
  </si>
  <si>
    <t>(21,45+18,35)*2*0,9</t>
  </si>
  <si>
    <t>Mezisoučet</t>
  </si>
  <si>
    <t>283,49</t>
  </si>
  <si>
    <t>283,49*1,05 'Přepočtené koeficientem množství</t>
  </si>
  <si>
    <t>(21,35+11,25+7,2)*2</t>
  </si>
  <si>
    <t>79,6*0,45*(0,08+0,1)/2*1,05</t>
  </si>
  <si>
    <t>(21,25+11,25+7,2)*3</t>
  </si>
  <si>
    <t>(21,25+11,25+7,2)*2*0,5</t>
  </si>
  <si>
    <t>(21,25+11,25+7,2)*2</t>
  </si>
  <si>
    <t>31-02 - investice</t>
  </si>
  <si>
    <t>1038575822</t>
  </si>
  <si>
    <t>1231235425</t>
  </si>
  <si>
    <t>283,49*0,13*1,1</t>
  </si>
  <si>
    <t>-174251784</t>
  </si>
  <si>
    <t>-2130621622</t>
  </si>
  <si>
    <t>-410538152</t>
  </si>
  <si>
    <t>-1573350708</t>
  </si>
  <si>
    <t>-1072880638</t>
  </si>
  <si>
    <t>31-03 - strojovna</t>
  </si>
  <si>
    <t>-148255205</t>
  </si>
  <si>
    <t>1916731069</t>
  </si>
  <si>
    <t>-395128599</t>
  </si>
  <si>
    <t>-337094675</t>
  </si>
  <si>
    <t>605655010</t>
  </si>
  <si>
    <t>-1595929281</t>
  </si>
  <si>
    <t>-1659456200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</si>
</sst>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HR-01/2025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Václava Jiříkovského 27-31, Ostrava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ROUND(AG95+AG99+AG103,2)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ROUND(AS95+AS99+AS103,2)</f>
        <v>0</v>
      </c>
      <c r="AT94" s="115">
        <f>ROUND(SUM(AV94:AW94),2)</f>
        <v>0</v>
      </c>
      <c r="AU94" s="116">
        <f>ROUND(AU95+AU99+AU103,5)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ROUND(AZ95+AZ99+AZ103,2)</f>
        <v>0</v>
      </c>
      <c r="BA94" s="115">
        <f>ROUND(BA95+BA99+BA103,2)</f>
        <v>0</v>
      </c>
      <c r="BB94" s="115">
        <f>ROUND(BB95+BB99+BB103,2)</f>
        <v>0</v>
      </c>
      <c r="BC94" s="115">
        <f>ROUND(BC95+BC99+BC103,2)</f>
        <v>0</v>
      </c>
      <c r="BD94" s="117">
        <f>ROUND(BD95+BD99+BD103,2)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7"/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ROUND(SUM(AG96:AG98),2)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79</v>
      </c>
      <c r="AR95" s="127"/>
      <c r="AS95" s="128">
        <f>ROUND(SUM(AS96:AS98),2)</f>
        <v>0</v>
      </c>
      <c r="AT95" s="129">
        <f>ROUND(SUM(AV95:AW95),2)</f>
        <v>0</v>
      </c>
      <c r="AU95" s="130">
        <f>ROUND(SUM(AU96:AU98),5)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ROUND(SUM(AZ96:AZ98),2)</f>
        <v>0</v>
      </c>
      <c r="BA95" s="129">
        <f>ROUND(SUM(BA96:BA98),2)</f>
        <v>0</v>
      </c>
      <c r="BB95" s="129">
        <f>ROUND(SUM(BB96:BB98),2)</f>
        <v>0</v>
      </c>
      <c r="BC95" s="129">
        <f>ROUND(SUM(BC96:BC98),2)</f>
        <v>0</v>
      </c>
      <c r="BD95" s="131">
        <f>ROUND(SUM(BD96:BD98),2)</f>
        <v>0</v>
      </c>
      <c r="BE95" s="7"/>
      <c r="BS95" s="132" t="s">
        <v>72</v>
      </c>
      <c r="BT95" s="132" t="s">
        <v>80</v>
      </c>
      <c r="BU95" s="132" t="s">
        <v>74</v>
      </c>
      <c r="BV95" s="132" t="s">
        <v>75</v>
      </c>
      <c r="BW95" s="132" t="s">
        <v>81</v>
      </c>
      <c r="BX95" s="132" t="s">
        <v>5</v>
      </c>
      <c r="CL95" s="132" t="s">
        <v>1</v>
      </c>
      <c r="CM95" s="132" t="s">
        <v>80</v>
      </c>
    </row>
    <row r="96" s="4" customFormat="1" ht="16.5" customHeight="1">
      <c r="A96" s="133" t="s">
        <v>82</v>
      </c>
      <c r="B96" s="71"/>
      <c r="C96" s="134"/>
      <c r="D96" s="134"/>
      <c r="E96" s="135" t="s">
        <v>83</v>
      </c>
      <c r="F96" s="135"/>
      <c r="G96" s="135"/>
      <c r="H96" s="135"/>
      <c r="I96" s="135"/>
      <c r="J96" s="134"/>
      <c r="K96" s="135" t="s">
        <v>84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'27-01 - opravy'!J32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85</v>
      </c>
      <c r="AR96" s="73"/>
      <c r="AS96" s="138">
        <v>0</v>
      </c>
      <c r="AT96" s="139">
        <f>ROUND(SUM(AV96:AW96),2)</f>
        <v>0</v>
      </c>
      <c r="AU96" s="140">
        <f>'27-01 - opravy'!P135</f>
        <v>0</v>
      </c>
      <c r="AV96" s="139">
        <f>'27-01 - opravy'!J35</f>
        <v>0</v>
      </c>
      <c r="AW96" s="139">
        <f>'27-01 - opravy'!J36</f>
        <v>0</v>
      </c>
      <c r="AX96" s="139">
        <f>'27-01 - opravy'!J37</f>
        <v>0</v>
      </c>
      <c r="AY96" s="139">
        <f>'27-01 - opravy'!J38</f>
        <v>0</v>
      </c>
      <c r="AZ96" s="139">
        <f>'27-01 - opravy'!F35</f>
        <v>0</v>
      </c>
      <c r="BA96" s="139">
        <f>'27-01 - opravy'!F36</f>
        <v>0</v>
      </c>
      <c r="BB96" s="139">
        <f>'27-01 - opravy'!F37</f>
        <v>0</v>
      </c>
      <c r="BC96" s="139">
        <f>'27-01 - opravy'!F38</f>
        <v>0</v>
      </c>
      <c r="BD96" s="141">
        <f>'27-01 - opravy'!F39</f>
        <v>0</v>
      </c>
      <c r="BE96" s="4"/>
      <c r="BT96" s="142" t="s">
        <v>86</v>
      </c>
      <c r="BV96" s="142" t="s">
        <v>75</v>
      </c>
      <c r="BW96" s="142" t="s">
        <v>87</v>
      </c>
      <c r="BX96" s="142" t="s">
        <v>81</v>
      </c>
      <c r="CL96" s="142" t="s">
        <v>1</v>
      </c>
    </row>
    <row r="97" s="4" customFormat="1" ht="16.5" customHeight="1">
      <c r="A97" s="133" t="s">
        <v>82</v>
      </c>
      <c r="B97" s="71"/>
      <c r="C97" s="134"/>
      <c r="D97" s="134"/>
      <c r="E97" s="135" t="s">
        <v>88</v>
      </c>
      <c r="F97" s="135"/>
      <c r="G97" s="135"/>
      <c r="H97" s="135"/>
      <c r="I97" s="135"/>
      <c r="J97" s="134"/>
      <c r="K97" s="135" t="s">
        <v>89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'27-02 - investice'!J32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85</v>
      </c>
      <c r="AR97" s="73"/>
      <c r="AS97" s="138">
        <v>0</v>
      </c>
      <c r="AT97" s="139">
        <f>ROUND(SUM(AV97:AW97),2)</f>
        <v>0</v>
      </c>
      <c r="AU97" s="140">
        <f>'27-02 - investice'!P125</f>
        <v>0</v>
      </c>
      <c r="AV97" s="139">
        <f>'27-02 - investice'!J35</f>
        <v>0</v>
      </c>
      <c r="AW97" s="139">
        <f>'27-02 - investice'!J36</f>
        <v>0</v>
      </c>
      <c r="AX97" s="139">
        <f>'27-02 - investice'!J37</f>
        <v>0</v>
      </c>
      <c r="AY97" s="139">
        <f>'27-02 - investice'!J38</f>
        <v>0</v>
      </c>
      <c r="AZ97" s="139">
        <f>'27-02 - investice'!F35</f>
        <v>0</v>
      </c>
      <c r="BA97" s="139">
        <f>'27-02 - investice'!F36</f>
        <v>0</v>
      </c>
      <c r="BB97" s="139">
        <f>'27-02 - investice'!F37</f>
        <v>0</v>
      </c>
      <c r="BC97" s="139">
        <f>'27-02 - investice'!F38</f>
        <v>0</v>
      </c>
      <c r="BD97" s="141">
        <f>'27-02 - investice'!F39</f>
        <v>0</v>
      </c>
      <c r="BE97" s="4"/>
      <c r="BT97" s="142" t="s">
        <v>86</v>
      </c>
      <c r="BV97" s="142" t="s">
        <v>75</v>
      </c>
      <c r="BW97" s="142" t="s">
        <v>90</v>
      </c>
      <c r="BX97" s="142" t="s">
        <v>81</v>
      </c>
      <c r="CL97" s="142" t="s">
        <v>1</v>
      </c>
    </row>
    <row r="98" s="4" customFormat="1" ht="16.5" customHeight="1">
      <c r="A98" s="133" t="s">
        <v>82</v>
      </c>
      <c r="B98" s="71"/>
      <c r="C98" s="134"/>
      <c r="D98" s="134"/>
      <c r="E98" s="135" t="s">
        <v>91</v>
      </c>
      <c r="F98" s="135"/>
      <c r="G98" s="135"/>
      <c r="H98" s="135"/>
      <c r="I98" s="135"/>
      <c r="J98" s="134"/>
      <c r="K98" s="135" t="s">
        <v>92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'27-03 - strojovna'!J32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85</v>
      </c>
      <c r="AR98" s="73"/>
      <c r="AS98" s="138">
        <v>0</v>
      </c>
      <c r="AT98" s="139">
        <f>ROUND(SUM(AV98:AW98),2)</f>
        <v>0</v>
      </c>
      <c r="AU98" s="140">
        <f>'27-03 - strojovna'!P128</f>
        <v>0</v>
      </c>
      <c r="AV98" s="139">
        <f>'27-03 - strojovna'!J35</f>
        <v>0</v>
      </c>
      <c r="AW98" s="139">
        <f>'27-03 - strojovna'!J36</f>
        <v>0</v>
      </c>
      <c r="AX98" s="139">
        <f>'27-03 - strojovna'!J37</f>
        <v>0</v>
      </c>
      <c r="AY98" s="139">
        <f>'27-03 - strojovna'!J38</f>
        <v>0</v>
      </c>
      <c r="AZ98" s="139">
        <f>'27-03 - strojovna'!F35</f>
        <v>0</v>
      </c>
      <c r="BA98" s="139">
        <f>'27-03 - strojovna'!F36</f>
        <v>0</v>
      </c>
      <c r="BB98" s="139">
        <f>'27-03 - strojovna'!F37</f>
        <v>0</v>
      </c>
      <c r="BC98" s="139">
        <f>'27-03 - strojovna'!F38</f>
        <v>0</v>
      </c>
      <c r="BD98" s="141">
        <f>'27-03 - strojovna'!F39</f>
        <v>0</v>
      </c>
      <c r="BE98" s="4"/>
      <c r="BT98" s="142" t="s">
        <v>86</v>
      </c>
      <c r="BV98" s="142" t="s">
        <v>75</v>
      </c>
      <c r="BW98" s="142" t="s">
        <v>93</v>
      </c>
      <c r="BX98" s="142" t="s">
        <v>81</v>
      </c>
      <c r="CL98" s="142" t="s">
        <v>1</v>
      </c>
    </row>
    <row r="99" s="7" customFormat="1" ht="16.5" customHeight="1">
      <c r="A99" s="7"/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ROUND(SUM(AG100:AG102),2)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79</v>
      </c>
      <c r="AR99" s="127"/>
      <c r="AS99" s="128">
        <f>ROUND(SUM(AS100:AS102),2)</f>
        <v>0</v>
      </c>
      <c r="AT99" s="129">
        <f>ROUND(SUM(AV99:AW99),2)</f>
        <v>0</v>
      </c>
      <c r="AU99" s="130">
        <f>ROUND(SUM(AU100:AU102),5)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ROUND(SUM(AZ100:AZ102),2)</f>
        <v>0</v>
      </c>
      <c r="BA99" s="129">
        <f>ROUND(SUM(BA100:BA102),2)</f>
        <v>0</v>
      </c>
      <c r="BB99" s="129">
        <f>ROUND(SUM(BB100:BB102),2)</f>
        <v>0</v>
      </c>
      <c r="BC99" s="129">
        <f>ROUND(SUM(BC100:BC102),2)</f>
        <v>0</v>
      </c>
      <c r="BD99" s="131">
        <f>ROUND(SUM(BD100:BD102),2)</f>
        <v>0</v>
      </c>
      <c r="BE99" s="7"/>
      <c r="BS99" s="132" t="s">
        <v>72</v>
      </c>
      <c r="BT99" s="132" t="s">
        <v>80</v>
      </c>
      <c r="BU99" s="132" t="s">
        <v>74</v>
      </c>
      <c r="BV99" s="132" t="s">
        <v>75</v>
      </c>
      <c r="BW99" s="132" t="s">
        <v>96</v>
      </c>
      <c r="BX99" s="132" t="s">
        <v>5</v>
      </c>
      <c r="CL99" s="132" t="s">
        <v>1</v>
      </c>
      <c r="CM99" s="132" t="s">
        <v>80</v>
      </c>
    </row>
    <row r="100" s="4" customFormat="1" ht="16.5" customHeight="1">
      <c r="A100" s="133" t="s">
        <v>82</v>
      </c>
      <c r="B100" s="71"/>
      <c r="C100" s="134"/>
      <c r="D100" s="134"/>
      <c r="E100" s="135" t="s">
        <v>97</v>
      </c>
      <c r="F100" s="135"/>
      <c r="G100" s="135"/>
      <c r="H100" s="135"/>
      <c r="I100" s="135"/>
      <c r="J100" s="134"/>
      <c r="K100" s="135" t="s">
        <v>84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'29-01 - opravy'!J32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85</v>
      </c>
      <c r="AR100" s="73"/>
      <c r="AS100" s="138">
        <v>0</v>
      </c>
      <c r="AT100" s="139">
        <f>ROUND(SUM(AV100:AW100),2)</f>
        <v>0</v>
      </c>
      <c r="AU100" s="140">
        <f>'29-01 - opravy'!P135</f>
        <v>0</v>
      </c>
      <c r="AV100" s="139">
        <f>'29-01 - opravy'!J35</f>
        <v>0</v>
      </c>
      <c r="AW100" s="139">
        <f>'29-01 - opravy'!J36</f>
        <v>0</v>
      </c>
      <c r="AX100" s="139">
        <f>'29-01 - opravy'!J37</f>
        <v>0</v>
      </c>
      <c r="AY100" s="139">
        <f>'29-01 - opravy'!J38</f>
        <v>0</v>
      </c>
      <c r="AZ100" s="139">
        <f>'29-01 - opravy'!F35</f>
        <v>0</v>
      </c>
      <c r="BA100" s="139">
        <f>'29-01 - opravy'!F36</f>
        <v>0</v>
      </c>
      <c r="BB100" s="139">
        <f>'29-01 - opravy'!F37</f>
        <v>0</v>
      </c>
      <c r="BC100" s="139">
        <f>'29-01 - opravy'!F38</f>
        <v>0</v>
      </c>
      <c r="BD100" s="141">
        <f>'29-01 - opravy'!F39</f>
        <v>0</v>
      </c>
      <c r="BE100" s="4"/>
      <c r="BT100" s="142" t="s">
        <v>86</v>
      </c>
      <c r="BV100" s="142" t="s">
        <v>75</v>
      </c>
      <c r="BW100" s="142" t="s">
        <v>98</v>
      </c>
      <c r="BX100" s="142" t="s">
        <v>96</v>
      </c>
      <c r="CL100" s="142" t="s">
        <v>1</v>
      </c>
    </row>
    <row r="101" s="4" customFormat="1" ht="16.5" customHeight="1">
      <c r="A101" s="133" t="s">
        <v>82</v>
      </c>
      <c r="B101" s="71"/>
      <c r="C101" s="134"/>
      <c r="D101" s="134"/>
      <c r="E101" s="135" t="s">
        <v>99</v>
      </c>
      <c r="F101" s="135"/>
      <c r="G101" s="135"/>
      <c r="H101" s="135"/>
      <c r="I101" s="135"/>
      <c r="J101" s="134"/>
      <c r="K101" s="135" t="s">
        <v>89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'29-02 - investice'!J32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85</v>
      </c>
      <c r="AR101" s="73"/>
      <c r="AS101" s="138">
        <v>0</v>
      </c>
      <c r="AT101" s="139">
        <f>ROUND(SUM(AV101:AW101),2)</f>
        <v>0</v>
      </c>
      <c r="AU101" s="140">
        <f>'29-02 - investice'!P125</f>
        <v>0</v>
      </c>
      <c r="AV101" s="139">
        <f>'29-02 - investice'!J35</f>
        <v>0</v>
      </c>
      <c r="AW101" s="139">
        <f>'29-02 - investice'!J36</f>
        <v>0</v>
      </c>
      <c r="AX101" s="139">
        <f>'29-02 - investice'!J37</f>
        <v>0</v>
      </c>
      <c r="AY101" s="139">
        <f>'29-02 - investice'!J38</f>
        <v>0</v>
      </c>
      <c r="AZ101" s="139">
        <f>'29-02 - investice'!F35</f>
        <v>0</v>
      </c>
      <c r="BA101" s="139">
        <f>'29-02 - investice'!F36</f>
        <v>0</v>
      </c>
      <c r="BB101" s="139">
        <f>'29-02 - investice'!F37</f>
        <v>0</v>
      </c>
      <c r="BC101" s="139">
        <f>'29-02 - investice'!F38</f>
        <v>0</v>
      </c>
      <c r="BD101" s="141">
        <f>'29-02 - investice'!F39</f>
        <v>0</v>
      </c>
      <c r="BE101" s="4"/>
      <c r="BT101" s="142" t="s">
        <v>86</v>
      </c>
      <c r="BV101" s="142" t="s">
        <v>75</v>
      </c>
      <c r="BW101" s="142" t="s">
        <v>100</v>
      </c>
      <c r="BX101" s="142" t="s">
        <v>96</v>
      </c>
      <c r="CL101" s="142" t="s">
        <v>1</v>
      </c>
    </row>
    <row r="102" s="4" customFormat="1" ht="16.5" customHeight="1">
      <c r="A102" s="133" t="s">
        <v>82</v>
      </c>
      <c r="B102" s="71"/>
      <c r="C102" s="134"/>
      <c r="D102" s="134"/>
      <c r="E102" s="135" t="s">
        <v>101</v>
      </c>
      <c r="F102" s="135"/>
      <c r="G102" s="135"/>
      <c r="H102" s="135"/>
      <c r="I102" s="135"/>
      <c r="J102" s="134"/>
      <c r="K102" s="135" t="s">
        <v>92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'29-03 - strojovna'!J32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85</v>
      </c>
      <c r="AR102" s="73"/>
      <c r="AS102" s="138">
        <v>0</v>
      </c>
      <c r="AT102" s="139">
        <f>ROUND(SUM(AV102:AW102),2)</f>
        <v>0</v>
      </c>
      <c r="AU102" s="140">
        <f>'29-03 - strojovna'!P128</f>
        <v>0</v>
      </c>
      <c r="AV102" s="139">
        <f>'29-03 - strojovna'!J35</f>
        <v>0</v>
      </c>
      <c r="AW102" s="139">
        <f>'29-03 - strojovna'!J36</f>
        <v>0</v>
      </c>
      <c r="AX102" s="139">
        <f>'29-03 - strojovna'!J37</f>
        <v>0</v>
      </c>
      <c r="AY102" s="139">
        <f>'29-03 - strojovna'!J38</f>
        <v>0</v>
      </c>
      <c r="AZ102" s="139">
        <f>'29-03 - strojovna'!F35</f>
        <v>0</v>
      </c>
      <c r="BA102" s="139">
        <f>'29-03 - strojovna'!F36</f>
        <v>0</v>
      </c>
      <c r="BB102" s="139">
        <f>'29-03 - strojovna'!F37</f>
        <v>0</v>
      </c>
      <c r="BC102" s="139">
        <f>'29-03 - strojovna'!F38</f>
        <v>0</v>
      </c>
      <c r="BD102" s="141">
        <f>'29-03 - strojovna'!F39</f>
        <v>0</v>
      </c>
      <c r="BE102" s="4"/>
      <c r="BT102" s="142" t="s">
        <v>86</v>
      </c>
      <c r="BV102" s="142" t="s">
        <v>75</v>
      </c>
      <c r="BW102" s="142" t="s">
        <v>102</v>
      </c>
      <c r="BX102" s="142" t="s">
        <v>96</v>
      </c>
      <c r="CL102" s="142" t="s">
        <v>1</v>
      </c>
    </row>
    <row r="103" s="7" customFormat="1" ht="16.5" customHeight="1">
      <c r="A103" s="7"/>
      <c r="B103" s="120"/>
      <c r="C103" s="121"/>
      <c r="D103" s="122" t="s">
        <v>103</v>
      </c>
      <c r="E103" s="122"/>
      <c r="F103" s="122"/>
      <c r="G103" s="122"/>
      <c r="H103" s="122"/>
      <c r="I103" s="123"/>
      <c r="J103" s="122" t="s">
        <v>104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ROUND(SUM(AG104:AG106),2)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79</v>
      </c>
      <c r="AR103" s="127"/>
      <c r="AS103" s="128">
        <f>ROUND(SUM(AS104:AS106),2)</f>
        <v>0</v>
      </c>
      <c r="AT103" s="129">
        <f>ROUND(SUM(AV103:AW103),2)</f>
        <v>0</v>
      </c>
      <c r="AU103" s="130">
        <f>ROUND(SUM(AU104:AU106),5)</f>
        <v>0</v>
      </c>
      <c r="AV103" s="129">
        <f>ROUND(AZ103*L29,2)</f>
        <v>0</v>
      </c>
      <c r="AW103" s="129">
        <f>ROUND(BA103*L30,2)</f>
        <v>0</v>
      </c>
      <c r="AX103" s="129">
        <f>ROUND(BB103*L29,2)</f>
        <v>0</v>
      </c>
      <c r="AY103" s="129">
        <f>ROUND(BC103*L30,2)</f>
        <v>0</v>
      </c>
      <c r="AZ103" s="129">
        <f>ROUND(SUM(AZ104:AZ106),2)</f>
        <v>0</v>
      </c>
      <c r="BA103" s="129">
        <f>ROUND(SUM(BA104:BA106),2)</f>
        <v>0</v>
      </c>
      <c r="BB103" s="129">
        <f>ROUND(SUM(BB104:BB106),2)</f>
        <v>0</v>
      </c>
      <c r="BC103" s="129">
        <f>ROUND(SUM(BC104:BC106),2)</f>
        <v>0</v>
      </c>
      <c r="BD103" s="131">
        <f>ROUND(SUM(BD104:BD106),2)</f>
        <v>0</v>
      </c>
      <c r="BE103" s="7"/>
      <c r="BS103" s="132" t="s">
        <v>72</v>
      </c>
      <c r="BT103" s="132" t="s">
        <v>80</v>
      </c>
      <c r="BU103" s="132" t="s">
        <v>74</v>
      </c>
      <c r="BV103" s="132" t="s">
        <v>75</v>
      </c>
      <c r="BW103" s="132" t="s">
        <v>105</v>
      </c>
      <c r="BX103" s="132" t="s">
        <v>5</v>
      </c>
      <c r="CL103" s="132" t="s">
        <v>1</v>
      </c>
      <c r="CM103" s="132" t="s">
        <v>80</v>
      </c>
    </row>
    <row r="104" s="4" customFormat="1" ht="16.5" customHeight="1">
      <c r="A104" s="133" t="s">
        <v>82</v>
      </c>
      <c r="B104" s="71"/>
      <c r="C104" s="134"/>
      <c r="D104" s="134"/>
      <c r="E104" s="135" t="s">
        <v>106</v>
      </c>
      <c r="F104" s="135"/>
      <c r="G104" s="135"/>
      <c r="H104" s="135"/>
      <c r="I104" s="135"/>
      <c r="J104" s="134"/>
      <c r="K104" s="135" t="s">
        <v>84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'31-01 - opravy'!J32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85</v>
      </c>
      <c r="AR104" s="73"/>
      <c r="AS104" s="138">
        <v>0</v>
      </c>
      <c r="AT104" s="139">
        <f>ROUND(SUM(AV104:AW104),2)</f>
        <v>0</v>
      </c>
      <c r="AU104" s="140">
        <f>'31-01 - opravy'!P135</f>
        <v>0</v>
      </c>
      <c r="AV104" s="139">
        <f>'31-01 - opravy'!J35</f>
        <v>0</v>
      </c>
      <c r="AW104" s="139">
        <f>'31-01 - opravy'!J36</f>
        <v>0</v>
      </c>
      <c r="AX104" s="139">
        <f>'31-01 - opravy'!J37</f>
        <v>0</v>
      </c>
      <c r="AY104" s="139">
        <f>'31-01 - opravy'!J38</f>
        <v>0</v>
      </c>
      <c r="AZ104" s="139">
        <f>'31-01 - opravy'!F35</f>
        <v>0</v>
      </c>
      <c r="BA104" s="139">
        <f>'31-01 - opravy'!F36</f>
        <v>0</v>
      </c>
      <c r="BB104" s="139">
        <f>'31-01 - opravy'!F37</f>
        <v>0</v>
      </c>
      <c r="BC104" s="139">
        <f>'31-01 - opravy'!F38</f>
        <v>0</v>
      </c>
      <c r="BD104" s="141">
        <f>'31-01 - opravy'!F39</f>
        <v>0</v>
      </c>
      <c r="BE104" s="4"/>
      <c r="BT104" s="142" t="s">
        <v>86</v>
      </c>
      <c r="BV104" s="142" t="s">
        <v>75</v>
      </c>
      <c r="BW104" s="142" t="s">
        <v>107</v>
      </c>
      <c r="BX104" s="142" t="s">
        <v>105</v>
      </c>
      <c r="CL104" s="142" t="s">
        <v>1</v>
      </c>
    </row>
    <row r="105" s="4" customFormat="1" ht="16.5" customHeight="1">
      <c r="A105" s="133" t="s">
        <v>82</v>
      </c>
      <c r="B105" s="71"/>
      <c r="C105" s="134"/>
      <c r="D105" s="134"/>
      <c r="E105" s="135" t="s">
        <v>108</v>
      </c>
      <c r="F105" s="135"/>
      <c r="G105" s="135"/>
      <c r="H105" s="135"/>
      <c r="I105" s="135"/>
      <c r="J105" s="134"/>
      <c r="K105" s="135" t="s">
        <v>89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'31-02 - investice'!J32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85</v>
      </c>
      <c r="AR105" s="73"/>
      <c r="AS105" s="138">
        <v>0</v>
      </c>
      <c r="AT105" s="139">
        <f>ROUND(SUM(AV105:AW105),2)</f>
        <v>0</v>
      </c>
      <c r="AU105" s="140">
        <f>'31-02 - investice'!P125</f>
        <v>0</v>
      </c>
      <c r="AV105" s="139">
        <f>'31-02 - investice'!J35</f>
        <v>0</v>
      </c>
      <c r="AW105" s="139">
        <f>'31-02 - investice'!J36</f>
        <v>0</v>
      </c>
      <c r="AX105" s="139">
        <f>'31-02 - investice'!J37</f>
        <v>0</v>
      </c>
      <c r="AY105" s="139">
        <f>'31-02 - investice'!J38</f>
        <v>0</v>
      </c>
      <c r="AZ105" s="139">
        <f>'31-02 - investice'!F35</f>
        <v>0</v>
      </c>
      <c r="BA105" s="139">
        <f>'31-02 - investice'!F36</f>
        <v>0</v>
      </c>
      <c r="BB105" s="139">
        <f>'31-02 - investice'!F37</f>
        <v>0</v>
      </c>
      <c r="BC105" s="139">
        <f>'31-02 - investice'!F38</f>
        <v>0</v>
      </c>
      <c r="BD105" s="141">
        <f>'31-02 - investice'!F39</f>
        <v>0</v>
      </c>
      <c r="BE105" s="4"/>
      <c r="BT105" s="142" t="s">
        <v>86</v>
      </c>
      <c r="BV105" s="142" t="s">
        <v>75</v>
      </c>
      <c r="BW105" s="142" t="s">
        <v>109</v>
      </c>
      <c r="BX105" s="142" t="s">
        <v>105</v>
      </c>
      <c r="CL105" s="142" t="s">
        <v>1</v>
      </c>
    </row>
    <row r="106" s="4" customFormat="1" ht="16.5" customHeight="1">
      <c r="A106" s="133" t="s">
        <v>82</v>
      </c>
      <c r="B106" s="71"/>
      <c r="C106" s="134"/>
      <c r="D106" s="134"/>
      <c r="E106" s="135" t="s">
        <v>110</v>
      </c>
      <c r="F106" s="135"/>
      <c r="G106" s="135"/>
      <c r="H106" s="135"/>
      <c r="I106" s="135"/>
      <c r="J106" s="134"/>
      <c r="K106" s="135" t="s">
        <v>92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'31-03 - strojovna'!J32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85</v>
      </c>
      <c r="AR106" s="73"/>
      <c r="AS106" s="143">
        <v>0</v>
      </c>
      <c r="AT106" s="144">
        <f>ROUND(SUM(AV106:AW106),2)</f>
        <v>0</v>
      </c>
      <c r="AU106" s="145">
        <f>'31-03 - strojovna'!P128</f>
        <v>0</v>
      </c>
      <c r="AV106" s="144">
        <f>'31-03 - strojovna'!J35</f>
        <v>0</v>
      </c>
      <c r="AW106" s="144">
        <f>'31-03 - strojovna'!J36</f>
        <v>0</v>
      </c>
      <c r="AX106" s="144">
        <f>'31-03 - strojovna'!J37</f>
        <v>0</v>
      </c>
      <c r="AY106" s="144">
        <f>'31-03 - strojovna'!J38</f>
        <v>0</v>
      </c>
      <c r="AZ106" s="144">
        <f>'31-03 - strojovna'!F35</f>
        <v>0</v>
      </c>
      <c r="BA106" s="144">
        <f>'31-03 - strojovna'!F36</f>
        <v>0</v>
      </c>
      <c r="BB106" s="144">
        <f>'31-03 - strojovna'!F37</f>
        <v>0</v>
      </c>
      <c r="BC106" s="144">
        <f>'31-03 - strojovna'!F38</f>
        <v>0</v>
      </c>
      <c r="BD106" s="146">
        <f>'31-03 - strojovna'!F39</f>
        <v>0</v>
      </c>
      <c r="BE106" s="4"/>
      <c r="BT106" s="142" t="s">
        <v>86</v>
      </c>
      <c r="BV106" s="142" t="s">
        <v>75</v>
      </c>
      <c r="BW106" s="142" t="s">
        <v>111</v>
      </c>
      <c r="BX106" s="142" t="s">
        <v>105</v>
      </c>
      <c r="CL106" s="142" t="s">
        <v>1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m8IeLo7t9WFJaY/g88znzuRe4UDXK/BhergjDbCwbxHLINwKyKS506iNxR8r1rYQ5OB2HvcTX3EhohJBp/IglQ==" hashValue="G2y8wd7129VGo+Z98EzswDgh58PDPwqVuNgpM1O5/yNAFSsRokzIXArWmQe3OHBMmQbpVoHSF+Vykw0zR+ES7w==" algorithmName="SHA-512" password="CC35"/>
  <mergeCells count="86">
    <mergeCell ref="C92:G92"/>
    <mergeCell ref="D103:H103"/>
    <mergeCell ref="D95:H95"/>
    <mergeCell ref="D99:H99"/>
    <mergeCell ref="E101:I101"/>
    <mergeCell ref="E104:I104"/>
    <mergeCell ref="E97:I97"/>
    <mergeCell ref="E96:I96"/>
    <mergeCell ref="E102:I102"/>
    <mergeCell ref="E98:I98"/>
    <mergeCell ref="E100:I100"/>
    <mergeCell ref="I92:AF92"/>
    <mergeCell ref="J95:AF95"/>
    <mergeCell ref="J103:AF103"/>
    <mergeCell ref="J99:AF99"/>
    <mergeCell ref="K100:AF100"/>
    <mergeCell ref="K96:AF96"/>
    <mergeCell ref="K101:AF101"/>
    <mergeCell ref="K98:AF98"/>
    <mergeCell ref="K104:AF104"/>
    <mergeCell ref="K102:AF102"/>
    <mergeCell ref="K97:AF97"/>
    <mergeCell ref="L85:AO85"/>
    <mergeCell ref="E105:I105"/>
    <mergeCell ref="K105:AF105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6" location="'27-01 - opravy'!C2" display="/"/>
    <hyperlink ref="A97" location="'27-02 - investice'!C2" display="/"/>
    <hyperlink ref="A98" location="'27-03 - strojovna'!C2" display="/"/>
    <hyperlink ref="A100" location="'29-01 - opravy'!C2" display="/"/>
    <hyperlink ref="A101" location="'29-02 - investice'!C2" display="/"/>
    <hyperlink ref="A102" location="'29-03 - strojovna'!C2" display="/"/>
    <hyperlink ref="A104" location="'31-01 - opravy'!C2" display="/"/>
    <hyperlink ref="A105" location="'31-02 - investice'!C2" display="/"/>
    <hyperlink ref="A106" location="'31-03 - strojovn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600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ROUND((SUM(BE128:BE181)),  2)</f>
        <v>0</v>
      </c>
      <c r="G35" s="39"/>
      <c r="H35" s="39"/>
      <c r="I35" s="165">
        <v>0.20999999999999999</v>
      </c>
      <c r="J35" s="164">
        <f>ROUND(((SUM(BE128:BE181))*I35),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ROUND((SUM(BF128:BF181)),  2)</f>
        <v>0</v>
      </c>
      <c r="G36" s="39"/>
      <c r="H36" s="39"/>
      <c r="I36" s="165">
        <v>0.12</v>
      </c>
      <c r="J36" s="164">
        <f>ROUND(((SUM(BF128:BF181))*I36),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ROUND((SUM(BG128:BG181)),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ROUND((SUM(BH128:BH181)),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ROUND((SUM(BI128:BI181)),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563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31-03 - strojovna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J138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J168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132</v>
      </c>
      <c r="E104" s="192"/>
      <c r="F104" s="192"/>
      <c r="G104" s="192"/>
      <c r="H104" s="192"/>
      <c r="I104" s="192"/>
      <c r="J104" s="193">
        <f>J177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133</v>
      </c>
      <c r="E105" s="197"/>
      <c r="F105" s="197"/>
      <c r="G105" s="197"/>
      <c r="H105" s="197"/>
      <c r="I105" s="197"/>
      <c r="J105" s="198">
        <f>J178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135</v>
      </c>
      <c r="E106" s="197"/>
      <c r="F106" s="197"/>
      <c r="G106" s="197"/>
      <c r="H106" s="197"/>
      <c r="I106" s="197"/>
      <c r="J106" s="198">
        <f>J180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Václava Jiříkovského 27-31, Ostrava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113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563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31-03 - strojovna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5. 3. 2025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 xml:space="preserve"> </v>
      </c>
      <c r="G124" s="41"/>
      <c r="H124" s="41"/>
      <c r="I124" s="33" t="s">
        <v>29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IF(E20="","",E20)</f>
        <v>Vyplň údaj</v>
      </c>
      <c r="G125" s="41"/>
      <c r="H125" s="41"/>
      <c r="I125" s="33" t="s">
        <v>31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138</v>
      </c>
      <c r="D127" s="203" t="s">
        <v>58</v>
      </c>
      <c r="E127" s="203" t="s">
        <v>54</v>
      </c>
      <c r="F127" s="203" t="s">
        <v>55</v>
      </c>
      <c r="G127" s="203" t="s">
        <v>139</v>
      </c>
      <c r="H127" s="203" t="s">
        <v>140</v>
      </c>
      <c r="I127" s="203" t="s">
        <v>141</v>
      </c>
      <c r="J127" s="204" t="s">
        <v>119</v>
      </c>
      <c r="K127" s="205" t="s">
        <v>142</v>
      </c>
      <c r="L127" s="206"/>
      <c r="M127" s="101" t="s">
        <v>1</v>
      </c>
      <c r="N127" s="102" t="s">
        <v>37</v>
      </c>
      <c r="O127" s="102" t="s">
        <v>143</v>
      </c>
      <c r="P127" s="102" t="s">
        <v>144</v>
      </c>
      <c r="Q127" s="102" t="s">
        <v>145</v>
      </c>
      <c r="R127" s="102" t="s">
        <v>146</v>
      </c>
      <c r="S127" s="102" t="s">
        <v>147</v>
      </c>
      <c r="T127" s="103" t="s">
        <v>148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149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P129+P138+P177</f>
        <v>0</v>
      </c>
      <c r="Q128" s="105"/>
      <c r="R128" s="209">
        <f>R129+R138+R177</f>
        <v>0.18458355058999998</v>
      </c>
      <c r="S128" s="105"/>
      <c r="T128" s="210">
        <f>T129+T138+T177</f>
        <v>0.13566270000000003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121</v>
      </c>
      <c r="BK128" s="211">
        <f>BK129+BK138+BK177</f>
        <v>0</v>
      </c>
    </row>
    <row r="129" s="12" customFormat="1" ht="25.92" customHeight="1">
      <c r="A129" s="12"/>
      <c r="B129" s="212"/>
      <c r="C129" s="213"/>
      <c r="D129" s="214" t="s">
        <v>72</v>
      </c>
      <c r="E129" s="215" t="s">
        <v>150</v>
      </c>
      <c r="F129" s="215" t="s">
        <v>151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80</v>
      </c>
      <c r="AT129" s="224" t="s">
        <v>72</v>
      </c>
      <c r="AU129" s="224" t="s">
        <v>73</v>
      </c>
      <c r="AY129" s="223" t="s">
        <v>152</v>
      </c>
      <c r="BK129" s="225">
        <f>BK130</f>
        <v>0</v>
      </c>
    </row>
    <row r="130" s="12" customFormat="1" ht="22.8" customHeight="1">
      <c r="A130" s="12"/>
      <c r="B130" s="212"/>
      <c r="C130" s="213"/>
      <c r="D130" s="214" t="s">
        <v>72</v>
      </c>
      <c r="E130" s="226" t="s">
        <v>153</v>
      </c>
      <c r="F130" s="226" t="s">
        <v>154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SUM(P131:P137)</f>
        <v>0</v>
      </c>
      <c r="Q130" s="220"/>
      <c r="R130" s="221">
        <f>SUM(R131:R137)</f>
        <v>0</v>
      </c>
      <c r="S130" s="220"/>
      <c r="T130" s="22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80</v>
      </c>
      <c r="AT130" s="224" t="s">
        <v>72</v>
      </c>
      <c r="AU130" s="224" t="s">
        <v>80</v>
      </c>
      <c r="AY130" s="223" t="s">
        <v>152</v>
      </c>
      <c r="BK130" s="225">
        <f>SUM(BK131:BK137)</f>
        <v>0</v>
      </c>
    </row>
    <row r="131" s="2" customFormat="1" ht="24.15" customHeight="1">
      <c r="A131" s="39"/>
      <c r="B131" s="40"/>
      <c r="C131" s="228" t="s">
        <v>80</v>
      </c>
      <c r="D131" s="228" t="s">
        <v>155</v>
      </c>
      <c r="E131" s="229" t="s">
        <v>156</v>
      </c>
      <c r="F131" s="230" t="s">
        <v>157</v>
      </c>
      <c r="G131" s="231" t="s">
        <v>158</v>
      </c>
      <c r="H131" s="232">
        <v>0.13600000000000001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39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159</v>
      </c>
      <c r="AT131" s="240" t="s">
        <v>155</v>
      </c>
      <c r="AU131" s="240" t="s">
        <v>86</v>
      </c>
      <c r="AY131" s="18" t="s">
        <v>152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159</v>
      </c>
      <c r="BM131" s="240" t="s">
        <v>487</v>
      </c>
    </row>
    <row r="132" s="2" customFormat="1" ht="24.15" customHeight="1">
      <c r="A132" s="39"/>
      <c r="B132" s="40"/>
      <c r="C132" s="228" t="s">
        <v>86</v>
      </c>
      <c r="D132" s="228" t="s">
        <v>155</v>
      </c>
      <c r="E132" s="229" t="s">
        <v>161</v>
      </c>
      <c r="F132" s="230" t="s">
        <v>162</v>
      </c>
      <c r="G132" s="231" t="s">
        <v>158</v>
      </c>
      <c r="H132" s="232">
        <v>0.13600000000000001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39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159</v>
      </c>
      <c r="AT132" s="240" t="s">
        <v>155</v>
      </c>
      <c r="AU132" s="240" t="s">
        <v>86</v>
      </c>
      <c r="AY132" s="18" t="s">
        <v>152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159</v>
      </c>
      <c r="BM132" s="240" t="s">
        <v>488</v>
      </c>
    </row>
    <row r="133" s="2" customFormat="1" ht="24.15" customHeight="1">
      <c r="A133" s="39"/>
      <c r="B133" s="40"/>
      <c r="C133" s="228" t="s">
        <v>164</v>
      </c>
      <c r="D133" s="228" t="s">
        <v>155</v>
      </c>
      <c r="E133" s="229" t="s">
        <v>165</v>
      </c>
      <c r="F133" s="230" t="s">
        <v>166</v>
      </c>
      <c r="G133" s="231" t="s">
        <v>158</v>
      </c>
      <c r="H133" s="232">
        <v>1.9039999999999999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39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159</v>
      </c>
      <c r="AT133" s="240" t="s">
        <v>155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159</v>
      </c>
      <c r="BM133" s="240" t="s">
        <v>489</v>
      </c>
    </row>
    <row r="134" s="13" customFormat="1">
      <c r="A134" s="13"/>
      <c r="B134" s="242"/>
      <c r="C134" s="243"/>
      <c r="D134" s="244" t="s">
        <v>168</v>
      </c>
      <c r="E134" s="243"/>
      <c r="F134" s="245" t="s">
        <v>490</v>
      </c>
      <c r="G134" s="243"/>
      <c r="H134" s="246">
        <v>1.9039999999999999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168</v>
      </c>
      <c r="AU134" s="252" t="s">
        <v>86</v>
      </c>
      <c r="AV134" s="13" t="s">
        <v>86</v>
      </c>
      <c r="AW134" s="13" t="s">
        <v>4</v>
      </c>
      <c r="AX134" s="13" t="s">
        <v>80</v>
      </c>
      <c r="AY134" s="252" t="s">
        <v>152</v>
      </c>
    </row>
    <row r="135" s="2" customFormat="1" ht="37.8" customHeight="1">
      <c r="A135" s="39"/>
      <c r="B135" s="40"/>
      <c r="C135" s="228" t="s">
        <v>159</v>
      </c>
      <c r="D135" s="228" t="s">
        <v>155</v>
      </c>
      <c r="E135" s="229" t="s">
        <v>177</v>
      </c>
      <c r="F135" s="230" t="s">
        <v>178</v>
      </c>
      <c r="G135" s="231" t="s">
        <v>158</v>
      </c>
      <c r="H135" s="232">
        <v>0.88100000000000001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159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159</v>
      </c>
      <c r="BM135" s="240" t="s">
        <v>491</v>
      </c>
    </row>
    <row r="136" s="15" customFormat="1">
      <c r="A136" s="15"/>
      <c r="B136" s="265"/>
      <c r="C136" s="266"/>
      <c r="D136" s="244" t="s">
        <v>168</v>
      </c>
      <c r="E136" s="267" t="s">
        <v>1</v>
      </c>
      <c r="F136" s="268" t="s">
        <v>180</v>
      </c>
      <c r="G136" s="266"/>
      <c r="H136" s="267" t="s">
        <v>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168</v>
      </c>
      <c r="AU136" s="274" t="s">
        <v>86</v>
      </c>
      <c r="AV136" s="15" t="s">
        <v>80</v>
      </c>
      <c r="AW136" s="15" t="s">
        <v>30</v>
      </c>
      <c r="AX136" s="15" t="s">
        <v>73</v>
      </c>
      <c r="AY136" s="274" t="s">
        <v>152</v>
      </c>
    </row>
    <row r="137" s="13" customFormat="1">
      <c r="A137" s="13"/>
      <c r="B137" s="242"/>
      <c r="C137" s="243"/>
      <c r="D137" s="244" t="s">
        <v>168</v>
      </c>
      <c r="E137" s="253" t="s">
        <v>1</v>
      </c>
      <c r="F137" s="245" t="s">
        <v>181</v>
      </c>
      <c r="G137" s="243"/>
      <c r="H137" s="246">
        <v>0.88100000000000001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168</v>
      </c>
      <c r="AU137" s="252" t="s">
        <v>86</v>
      </c>
      <c r="AV137" s="13" t="s">
        <v>86</v>
      </c>
      <c r="AW137" s="13" t="s">
        <v>30</v>
      </c>
      <c r="AX137" s="13" t="s">
        <v>80</v>
      </c>
      <c r="AY137" s="252" t="s">
        <v>152</v>
      </c>
    </row>
    <row r="138" s="12" customFormat="1" ht="25.92" customHeight="1">
      <c r="A138" s="12"/>
      <c r="B138" s="212"/>
      <c r="C138" s="213"/>
      <c r="D138" s="214" t="s">
        <v>72</v>
      </c>
      <c r="E138" s="215" t="s">
        <v>188</v>
      </c>
      <c r="F138" s="215" t="s">
        <v>189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P139+P168</f>
        <v>0</v>
      </c>
      <c r="Q138" s="220"/>
      <c r="R138" s="221">
        <f>R139+R168</f>
        <v>0.18458355058999998</v>
      </c>
      <c r="S138" s="220"/>
      <c r="T138" s="222">
        <f>T139+T168</f>
        <v>0.13566270000000003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72</v>
      </c>
      <c r="AU138" s="224" t="s">
        <v>73</v>
      </c>
      <c r="AY138" s="223" t="s">
        <v>152</v>
      </c>
      <c r="BK138" s="225">
        <f>BK139+BK168</f>
        <v>0</v>
      </c>
    </row>
    <row r="139" s="12" customFormat="1" ht="22.8" customHeight="1">
      <c r="A139" s="12"/>
      <c r="B139" s="212"/>
      <c r="C139" s="213"/>
      <c r="D139" s="214" t="s">
        <v>72</v>
      </c>
      <c r="E139" s="226" t="s">
        <v>190</v>
      </c>
      <c r="F139" s="226" t="s">
        <v>191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SUM(P140:P167)</f>
        <v>0</v>
      </c>
      <c r="Q139" s="220"/>
      <c r="R139" s="221">
        <f>SUM(R140:R167)</f>
        <v>0.18366897058999998</v>
      </c>
      <c r="S139" s="220"/>
      <c r="T139" s="222">
        <f>SUM(T140:T167)</f>
        <v>0.097555200000000009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72</v>
      </c>
      <c r="AU139" s="224" t="s">
        <v>80</v>
      </c>
      <c r="AY139" s="223" t="s">
        <v>152</v>
      </c>
      <c r="BK139" s="225">
        <f>SUM(BK140:BK167)</f>
        <v>0</v>
      </c>
    </row>
    <row r="140" s="2" customFormat="1" ht="24.15" customHeight="1">
      <c r="A140" s="39"/>
      <c r="B140" s="40"/>
      <c r="C140" s="228" t="s">
        <v>176</v>
      </c>
      <c r="D140" s="228" t="s">
        <v>155</v>
      </c>
      <c r="E140" s="229" t="s">
        <v>217</v>
      </c>
      <c r="F140" s="230" t="s">
        <v>218</v>
      </c>
      <c r="G140" s="231" t="s">
        <v>201</v>
      </c>
      <c r="H140" s="232">
        <v>15.243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0.00088312999999999998</v>
      </c>
      <c r="R140" s="238">
        <f>Q140*H140</f>
        <v>0.01346155059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196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196</v>
      </c>
      <c r="BM140" s="240" t="s">
        <v>601</v>
      </c>
    </row>
    <row r="141" s="15" customFormat="1">
      <c r="A141" s="15"/>
      <c r="B141" s="265"/>
      <c r="C141" s="266"/>
      <c r="D141" s="244" t="s">
        <v>168</v>
      </c>
      <c r="E141" s="267" t="s">
        <v>1</v>
      </c>
      <c r="F141" s="268" t="s">
        <v>493</v>
      </c>
      <c r="G141" s="266"/>
      <c r="H141" s="267" t="s">
        <v>1</v>
      </c>
      <c r="I141" s="269"/>
      <c r="J141" s="266"/>
      <c r="K141" s="266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168</v>
      </c>
      <c r="AU141" s="274" t="s">
        <v>86</v>
      </c>
      <c r="AV141" s="15" t="s">
        <v>80</v>
      </c>
      <c r="AW141" s="15" t="s">
        <v>30</v>
      </c>
      <c r="AX141" s="15" t="s">
        <v>73</v>
      </c>
      <c r="AY141" s="274" t="s">
        <v>152</v>
      </c>
    </row>
    <row r="142" s="13" customFormat="1">
      <c r="A142" s="13"/>
      <c r="B142" s="242"/>
      <c r="C142" s="243"/>
      <c r="D142" s="244" t="s">
        <v>168</v>
      </c>
      <c r="E142" s="253" t="s">
        <v>1</v>
      </c>
      <c r="F142" s="245" t="s">
        <v>494</v>
      </c>
      <c r="G142" s="243"/>
      <c r="H142" s="246">
        <v>15.243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168</v>
      </c>
      <c r="AU142" s="252" t="s">
        <v>86</v>
      </c>
      <c r="AV142" s="13" t="s">
        <v>86</v>
      </c>
      <c r="AW142" s="13" t="s">
        <v>30</v>
      </c>
      <c r="AX142" s="13" t="s">
        <v>80</v>
      </c>
      <c r="AY142" s="252" t="s">
        <v>152</v>
      </c>
    </row>
    <row r="143" s="2" customFormat="1" ht="49.05" customHeight="1">
      <c r="A143" s="39"/>
      <c r="B143" s="40"/>
      <c r="C143" s="275" t="s">
        <v>182</v>
      </c>
      <c r="D143" s="275" t="s">
        <v>210</v>
      </c>
      <c r="E143" s="276" t="s">
        <v>221</v>
      </c>
      <c r="F143" s="277" t="s">
        <v>222</v>
      </c>
      <c r="G143" s="278" t="s">
        <v>201</v>
      </c>
      <c r="H143" s="279">
        <v>17.765999999999998</v>
      </c>
      <c r="I143" s="280"/>
      <c r="J143" s="281">
        <f>ROUND(I143*H143,2)</f>
        <v>0</v>
      </c>
      <c r="K143" s="282"/>
      <c r="L143" s="283"/>
      <c r="M143" s="284" t="s">
        <v>1</v>
      </c>
      <c r="N143" s="285" t="s">
        <v>39</v>
      </c>
      <c r="O143" s="92"/>
      <c r="P143" s="238">
        <f>O143*H143</f>
        <v>0</v>
      </c>
      <c r="Q143" s="238">
        <v>0.0054000000000000003</v>
      </c>
      <c r="R143" s="238">
        <f>Q143*H143</f>
        <v>0.095936399999999991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213</v>
      </c>
      <c r="AT143" s="240" t="s">
        <v>210</v>
      </c>
      <c r="AU143" s="240" t="s">
        <v>86</v>
      </c>
      <c r="AY143" s="18" t="s">
        <v>152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196</v>
      </c>
      <c r="BM143" s="240" t="s">
        <v>602</v>
      </c>
    </row>
    <row r="144" s="13" customFormat="1">
      <c r="A144" s="13"/>
      <c r="B144" s="242"/>
      <c r="C144" s="243"/>
      <c r="D144" s="244" t="s">
        <v>168</v>
      </c>
      <c r="E144" s="243"/>
      <c r="F144" s="245" t="s">
        <v>496</v>
      </c>
      <c r="G144" s="243"/>
      <c r="H144" s="246">
        <v>17.765999999999998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4</v>
      </c>
      <c r="AX144" s="13" t="s">
        <v>80</v>
      </c>
      <c r="AY144" s="252" t="s">
        <v>152</v>
      </c>
    </row>
    <row r="145" s="2" customFormat="1" ht="24.15" customHeight="1">
      <c r="A145" s="39"/>
      <c r="B145" s="40"/>
      <c r="C145" s="228" t="s">
        <v>192</v>
      </c>
      <c r="D145" s="228" t="s">
        <v>155</v>
      </c>
      <c r="E145" s="229" t="s">
        <v>225</v>
      </c>
      <c r="F145" s="230" t="s">
        <v>226</v>
      </c>
      <c r="G145" s="231" t="s">
        <v>201</v>
      </c>
      <c r="H145" s="232">
        <v>15.243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39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0.0032000000000000002</v>
      </c>
      <c r="T145" s="239">
        <f>S145*H145</f>
        <v>0.048777600000000004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196</v>
      </c>
      <c r="AT145" s="240" t="s">
        <v>155</v>
      </c>
      <c r="AU145" s="240" t="s">
        <v>86</v>
      </c>
      <c r="AY145" s="18" t="s">
        <v>152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196</v>
      </c>
      <c r="BM145" s="240" t="s">
        <v>497</v>
      </c>
    </row>
    <row r="146" s="15" customFormat="1">
      <c r="A146" s="15"/>
      <c r="B146" s="265"/>
      <c r="C146" s="266"/>
      <c r="D146" s="244" t="s">
        <v>168</v>
      </c>
      <c r="E146" s="267" t="s">
        <v>1</v>
      </c>
      <c r="F146" s="268" t="s">
        <v>228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168</v>
      </c>
      <c r="AU146" s="274" t="s">
        <v>86</v>
      </c>
      <c r="AV146" s="15" t="s">
        <v>80</v>
      </c>
      <c r="AW146" s="15" t="s">
        <v>30</v>
      </c>
      <c r="AX146" s="15" t="s">
        <v>73</v>
      </c>
      <c r="AY146" s="274" t="s">
        <v>152</v>
      </c>
    </row>
    <row r="147" s="13" customFormat="1">
      <c r="A147" s="13"/>
      <c r="B147" s="242"/>
      <c r="C147" s="243"/>
      <c r="D147" s="244" t="s">
        <v>168</v>
      </c>
      <c r="E147" s="253" t="s">
        <v>1</v>
      </c>
      <c r="F147" s="245" t="s">
        <v>494</v>
      </c>
      <c r="G147" s="243"/>
      <c r="H147" s="246">
        <v>15.243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168</v>
      </c>
      <c r="AU147" s="252" t="s">
        <v>86</v>
      </c>
      <c r="AV147" s="13" t="s">
        <v>86</v>
      </c>
      <c r="AW147" s="13" t="s">
        <v>30</v>
      </c>
      <c r="AX147" s="13" t="s">
        <v>80</v>
      </c>
      <c r="AY147" s="252" t="s">
        <v>152</v>
      </c>
    </row>
    <row r="148" s="2" customFormat="1" ht="24.15" customHeight="1">
      <c r="A148" s="39"/>
      <c r="B148" s="40"/>
      <c r="C148" s="228" t="s">
        <v>198</v>
      </c>
      <c r="D148" s="228" t="s">
        <v>155</v>
      </c>
      <c r="E148" s="229" t="s">
        <v>232</v>
      </c>
      <c r="F148" s="230" t="s">
        <v>233</v>
      </c>
      <c r="G148" s="231" t="s">
        <v>201</v>
      </c>
      <c r="H148" s="232">
        <v>15.243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39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0.0032000000000000002</v>
      </c>
      <c r="T148" s="239">
        <f>S148*H148</f>
        <v>0.048777600000000004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196</v>
      </c>
      <c r="AT148" s="240" t="s">
        <v>155</v>
      </c>
      <c r="AU148" s="240" t="s">
        <v>86</v>
      </c>
      <c r="AY148" s="18" t="s">
        <v>152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196</v>
      </c>
      <c r="BM148" s="240" t="s">
        <v>603</v>
      </c>
    </row>
    <row r="149" s="2" customFormat="1" ht="37.8" customHeight="1">
      <c r="A149" s="39"/>
      <c r="B149" s="40"/>
      <c r="C149" s="228" t="s">
        <v>209</v>
      </c>
      <c r="D149" s="228" t="s">
        <v>155</v>
      </c>
      <c r="E149" s="229" t="s">
        <v>499</v>
      </c>
      <c r="F149" s="230" t="s">
        <v>500</v>
      </c>
      <c r="G149" s="231" t="s">
        <v>250</v>
      </c>
      <c r="H149" s="232">
        <v>4.5499999999999998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0.0028600000000000001</v>
      </c>
      <c r="R149" s="238">
        <f>Q149*H149</f>
        <v>0.013013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196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196</v>
      </c>
      <c r="BM149" s="240" t="s">
        <v>501</v>
      </c>
    </row>
    <row r="150" s="2" customFormat="1" ht="33" customHeight="1">
      <c r="A150" s="39"/>
      <c r="B150" s="40"/>
      <c r="C150" s="228" t="s">
        <v>216</v>
      </c>
      <c r="D150" s="228" t="s">
        <v>155</v>
      </c>
      <c r="E150" s="229" t="s">
        <v>265</v>
      </c>
      <c r="F150" s="230" t="s">
        <v>266</v>
      </c>
      <c r="G150" s="231" t="s">
        <v>250</v>
      </c>
      <c r="H150" s="232">
        <v>11.25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39</v>
      </c>
      <c r="O150" s="92"/>
      <c r="P150" s="238">
        <f>O150*H150</f>
        <v>0</v>
      </c>
      <c r="Q150" s="238">
        <v>0.00165</v>
      </c>
      <c r="R150" s="238">
        <f>Q150*H150</f>
        <v>0.018562499999999999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196</v>
      </c>
      <c r="AT150" s="240" t="s">
        <v>155</v>
      </c>
      <c r="AU150" s="240" t="s">
        <v>86</v>
      </c>
      <c r="AY150" s="18" t="s">
        <v>152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196</v>
      </c>
      <c r="BM150" s="240" t="s">
        <v>502</v>
      </c>
    </row>
    <row r="151" s="15" customFormat="1">
      <c r="A151" s="15"/>
      <c r="B151" s="265"/>
      <c r="C151" s="266"/>
      <c r="D151" s="244" t="s">
        <v>168</v>
      </c>
      <c r="E151" s="267" t="s">
        <v>1</v>
      </c>
      <c r="F151" s="268" t="s">
        <v>503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168</v>
      </c>
      <c r="AU151" s="274" t="s">
        <v>86</v>
      </c>
      <c r="AV151" s="15" t="s">
        <v>80</v>
      </c>
      <c r="AW151" s="15" t="s">
        <v>30</v>
      </c>
      <c r="AX151" s="15" t="s">
        <v>73</v>
      </c>
      <c r="AY151" s="274" t="s">
        <v>152</v>
      </c>
    </row>
    <row r="152" s="13" customFormat="1">
      <c r="A152" s="13"/>
      <c r="B152" s="242"/>
      <c r="C152" s="243"/>
      <c r="D152" s="244" t="s">
        <v>168</v>
      </c>
      <c r="E152" s="253" t="s">
        <v>1</v>
      </c>
      <c r="F152" s="245" t="s">
        <v>504</v>
      </c>
      <c r="G152" s="243"/>
      <c r="H152" s="246">
        <v>11.25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168</v>
      </c>
      <c r="AU152" s="252" t="s">
        <v>86</v>
      </c>
      <c r="AV152" s="13" t="s">
        <v>86</v>
      </c>
      <c r="AW152" s="13" t="s">
        <v>30</v>
      </c>
      <c r="AX152" s="13" t="s">
        <v>80</v>
      </c>
      <c r="AY152" s="252" t="s">
        <v>152</v>
      </c>
    </row>
    <row r="153" s="2" customFormat="1" ht="37.8" customHeight="1">
      <c r="A153" s="39"/>
      <c r="B153" s="40"/>
      <c r="C153" s="228" t="s">
        <v>220</v>
      </c>
      <c r="D153" s="228" t="s">
        <v>155</v>
      </c>
      <c r="E153" s="229" t="s">
        <v>505</v>
      </c>
      <c r="F153" s="230" t="s">
        <v>506</v>
      </c>
      <c r="G153" s="231" t="s">
        <v>201</v>
      </c>
      <c r="H153" s="232">
        <v>15.243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39</v>
      </c>
      <c r="O153" s="92"/>
      <c r="P153" s="238">
        <f>O153*H153</f>
        <v>0</v>
      </c>
      <c r="Q153" s="238">
        <v>0.00024000000000000001</v>
      </c>
      <c r="R153" s="238">
        <f>Q153*H153</f>
        <v>0.0036583200000000001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196</v>
      </c>
      <c r="AT153" s="240" t="s">
        <v>155</v>
      </c>
      <c r="AU153" s="240" t="s">
        <v>86</v>
      </c>
      <c r="AY153" s="18" t="s">
        <v>152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196</v>
      </c>
      <c r="BM153" s="240" t="s">
        <v>507</v>
      </c>
    </row>
    <row r="154" s="15" customFormat="1">
      <c r="A154" s="15"/>
      <c r="B154" s="265"/>
      <c r="C154" s="266"/>
      <c r="D154" s="244" t="s">
        <v>168</v>
      </c>
      <c r="E154" s="267" t="s">
        <v>1</v>
      </c>
      <c r="F154" s="268" t="s">
        <v>493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168</v>
      </c>
      <c r="AU154" s="274" t="s">
        <v>86</v>
      </c>
      <c r="AV154" s="15" t="s">
        <v>80</v>
      </c>
      <c r="AW154" s="15" t="s">
        <v>30</v>
      </c>
      <c r="AX154" s="15" t="s">
        <v>73</v>
      </c>
      <c r="AY154" s="274" t="s">
        <v>152</v>
      </c>
    </row>
    <row r="155" s="13" customFormat="1">
      <c r="A155" s="13"/>
      <c r="B155" s="242"/>
      <c r="C155" s="243"/>
      <c r="D155" s="244" t="s">
        <v>168</v>
      </c>
      <c r="E155" s="253" t="s">
        <v>1</v>
      </c>
      <c r="F155" s="245" t="s">
        <v>494</v>
      </c>
      <c r="G155" s="243"/>
      <c r="H155" s="246">
        <v>15.243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168</v>
      </c>
      <c r="AU155" s="252" t="s">
        <v>86</v>
      </c>
      <c r="AV155" s="13" t="s">
        <v>86</v>
      </c>
      <c r="AW155" s="13" t="s">
        <v>30</v>
      </c>
      <c r="AX155" s="13" t="s">
        <v>80</v>
      </c>
      <c r="AY155" s="252" t="s">
        <v>152</v>
      </c>
    </row>
    <row r="156" s="2" customFormat="1" ht="24.15" customHeight="1">
      <c r="A156" s="39"/>
      <c r="B156" s="40"/>
      <c r="C156" s="275" t="s">
        <v>8</v>
      </c>
      <c r="D156" s="275" t="s">
        <v>210</v>
      </c>
      <c r="E156" s="276" t="s">
        <v>508</v>
      </c>
      <c r="F156" s="277" t="s">
        <v>509</v>
      </c>
      <c r="G156" s="278" t="s">
        <v>201</v>
      </c>
      <c r="H156" s="279">
        <v>17.765999999999998</v>
      </c>
      <c r="I156" s="280"/>
      <c r="J156" s="281">
        <f>ROUND(I156*H156,2)</f>
        <v>0</v>
      </c>
      <c r="K156" s="282"/>
      <c r="L156" s="283"/>
      <c r="M156" s="284" t="s">
        <v>1</v>
      </c>
      <c r="N156" s="285" t="s">
        <v>39</v>
      </c>
      <c r="O156" s="92"/>
      <c r="P156" s="238">
        <f>O156*H156</f>
        <v>0</v>
      </c>
      <c r="Q156" s="238">
        <v>0.0019</v>
      </c>
      <c r="R156" s="238">
        <f>Q156*H156</f>
        <v>0.033755399999999998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213</v>
      </c>
      <c r="AT156" s="240" t="s">
        <v>210</v>
      </c>
      <c r="AU156" s="240" t="s">
        <v>86</v>
      </c>
      <c r="AY156" s="18" t="s">
        <v>152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196</v>
      </c>
      <c r="BM156" s="240" t="s">
        <v>510</v>
      </c>
    </row>
    <row r="157" s="13" customFormat="1">
      <c r="A157" s="13"/>
      <c r="B157" s="242"/>
      <c r="C157" s="243"/>
      <c r="D157" s="244" t="s">
        <v>168</v>
      </c>
      <c r="E157" s="243"/>
      <c r="F157" s="245" t="s">
        <v>496</v>
      </c>
      <c r="G157" s="243"/>
      <c r="H157" s="246">
        <v>17.765999999999998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4</v>
      </c>
      <c r="AX157" s="13" t="s">
        <v>80</v>
      </c>
      <c r="AY157" s="252" t="s">
        <v>152</v>
      </c>
    </row>
    <row r="158" s="2" customFormat="1" ht="24.15" customHeight="1">
      <c r="A158" s="39"/>
      <c r="B158" s="40"/>
      <c r="C158" s="228" t="s">
        <v>231</v>
      </c>
      <c r="D158" s="228" t="s">
        <v>155</v>
      </c>
      <c r="E158" s="229" t="s">
        <v>274</v>
      </c>
      <c r="F158" s="230" t="s">
        <v>275</v>
      </c>
      <c r="G158" s="231" t="s">
        <v>201</v>
      </c>
      <c r="H158" s="232">
        <v>15.243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39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196</v>
      </c>
      <c r="AT158" s="240" t="s">
        <v>155</v>
      </c>
      <c r="AU158" s="240" t="s">
        <v>86</v>
      </c>
      <c r="AY158" s="18" t="s">
        <v>152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196</v>
      </c>
      <c r="BM158" s="240" t="s">
        <v>511</v>
      </c>
    </row>
    <row r="159" s="15" customFormat="1">
      <c r="A159" s="15"/>
      <c r="B159" s="265"/>
      <c r="C159" s="266"/>
      <c r="D159" s="244" t="s">
        <v>168</v>
      </c>
      <c r="E159" s="267" t="s">
        <v>1</v>
      </c>
      <c r="F159" s="268" t="s">
        <v>493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168</v>
      </c>
      <c r="AU159" s="274" t="s">
        <v>86</v>
      </c>
      <c r="AV159" s="15" t="s">
        <v>80</v>
      </c>
      <c r="AW159" s="15" t="s">
        <v>30</v>
      </c>
      <c r="AX159" s="15" t="s">
        <v>73</v>
      </c>
      <c r="AY159" s="274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494</v>
      </c>
      <c r="G160" s="243"/>
      <c r="H160" s="246">
        <v>15.243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80</v>
      </c>
      <c r="AY160" s="252" t="s">
        <v>152</v>
      </c>
    </row>
    <row r="161" s="2" customFormat="1" ht="24.15" customHeight="1">
      <c r="A161" s="39"/>
      <c r="B161" s="40"/>
      <c r="C161" s="275" t="s">
        <v>235</v>
      </c>
      <c r="D161" s="275" t="s">
        <v>210</v>
      </c>
      <c r="E161" s="276" t="s">
        <v>278</v>
      </c>
      <c r="F161" s="277" t="s">
        <v>279</v>
      </c>
      <c r="G161" s="278" t="s">
        <v>201</v>
      </c>
      <c r="H161" s="279">
        <v>17.606000000000002</v>
      </c>
      <c r="I161" s="280"/>
      <c r="J161" s="281">
        <f>ROUND(I161*H161,2)</f>
        <v>0</v>
      </c>
      <c r="K161" s="282"/>
      <c r="L161" s="283"/>
      <c r="M161" s="284" t="s">
        <v>1</v>
      </c>
      <c r="N161" s="285" t="s">
        <v>39</v>
      </c>
      <c r="O161" s="92"/>
      <c r="P161" s="238">
        <f>O161*H161</f>
        <v>0</v>
      </c>
      <c r="Q161" s="238">
        <v>0.00029999999999999997</v>
      </c>
      <c r="R161" s="238">
        <f>Q161*H161</f>
        <v>0.0052817999999999997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213</v>
      </c>
      <c r="AT161" s="240" t="s">
        <v>210</v>
      </c>
      <c r="AU161" s="240" t="s">
        <v>86</v>
      </c>
      <c r="AY161" s="18" t="s">
        <v>152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196</v>
      </c>
      <c r="BM161" s="240" t="s">
        <v>512</v>
      </c>
    </row>
    <row r="162" s="13" customFormat="1">
      <c r="A162" s="13"/>
      <c r="B162" s="242"/>
      <c r="C162" s="243"/>
      <c r="D162" s="244" t="s">
        <v>168</v>
      </c>
      <c r="E162" s="243"/>
      <c r="F162" s="245" t="s">
        <v>513</v>
      </c>
      <c r="G162" s="243"/>
      <c r="H162" s="246">
        <v>17.606000000000002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168</v>
      </c>
      <c r="AU162" s="252" t="s">
        <v>86</v>
      </c>
      <c r="AV162" s="13" t="s">
        <v>86</v>
      </c>
      <c r="AW162" s="13" t="s">
        <v>4</v>
      </c>
      <c r="AX162" s="13" t="s">
        <v>80</v>
      </c>
      <c r="AY162" s="252" t="s">
        <v>152</v>
      </c>
    </row>
    <row r="163" s="2" customFormat="1" ht="24.15" customHeight="1">
      <c r="A163" s="39"/>
      <c r="B163" s="40"/>
      <c r="C163" s="228" t="s">
        <v>243</v>
      </c>
      <c r="D163" s="228" t="s">
        <v>155</v>
      </c>
      <c r="E163" s="229" t="s">
        <v>292</v>
      </c>
      <c r="F163" s="230" t="s">
        <v>293</v>
      </c>
      <c r="G163" s="231" t="s">
        <v>201</v>
      </c>
      <c r="H163" s="232">
        <v>15.243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39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196</v>
      </c>
      <c r="AT163" s="240" t="s">
        <v>155</v>
      </c>
      <c r="AU163" s="240" t="s">
        <v>86</v>
      </c>
      <c r="AY163" s="18" t="s">
        <v>152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196</v>
      </c>
      <c r="BM163" s="240" t="s">
        <v>514</v>
      </c>
    </row>
    <row r="164" s="15" customFormat="1">
      <c r="A164" s="15"/>
      <c r="B164" s="265"/>
      <c r="C164" s="266"/>
      <c r="D164" s="244" t="s">
        <v>168</v>
      </c>
      <c r="E164" s="267" t="s">
        <v>1</v>
      </c>
      <c r="F164" s="268" t="s">
        <v>493</v>
      </c>
      <c r="G164" s="266"/>
      <c r="H164" s="267" t="s">
        <v>1</v>
      </c>
      <c r="I164" s="269"/>
      <c r="J164" s="266"/>
      <c r="K164" s="266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168</v>
      </c>
      <c r="AU164" s="274" t="s">
        <v>86</v>
      </c>
      <c r="AV164" s="15" t="s">
        <v>80</v>
      </c>
      <c r="AW164" s="15" t="s">
        <v>30</v>
      </c>
      <c r="AX164" s="15" t="s">
        <v>73</v>
      </c>
      <c r="AY164" s="274" t="s">
        <v>152</v>
      </c>
    </row>
    <row r="165" s="15" customFormat="1">
      <c r="A165" s="15"/>
      <c r="B165" s="265"/>
      <c r="C165" s="266"/>
      <c r="D165" s="244" t="s">
        <v>168</v>
      </c>
      <c r="E165" s="267" t="s">
        <v>1</v>
      </c>
      <c r="F165" s="268" t="s">
        <v>295</v>
      </c>
      <c r="G165" s="266"/>
      <c r="H165" s="267" t="s">
        <v>1</v>
      </c>
      <c r="I165" s="269"/>
      <c r="J165" s="266"/>
      <c r="K165" s="266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168</v>
      </c>
      <c r="AU165" s="274" t="s">
        <v>86</v>
      </c>
      <c r="AV165" s="15" t="s">
        <v>80</v>
      </c>
      <c r="AW165" s="15" t="s">
        <v>30</v>
      </c>
      <c r="AX165" s="15" t="s">
        <v>73</v>
      </c>
      <c r="AY165" s="274" t="s">
        <v>152</v>
      </c>
    </row>
    <row r="166" s="13" customFormat="1">
      <c r="A166" s="13"/>
      <c r="B166" s="242"/>
      <c r="C166" s="243"/>
      <c r="D166" s="244" t="s">
        <v>168</v>
      </c>
      <c r="E166" s="253" t="s">
        <v>1</v>
      </c>
      <c r="F166" s="245" t="s">
        <v>494</v>
      </c>
      <c r="G166" s="243"/>
      <c r="H166" s="246">
        <v>15.243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168</v>
      </c>
      <c r="AU166" s="252" t="s">
        <v>86</v>
      </c>
      <c r="AV166" s="13" t="s">
        <v>86</v>
      </c>
      <c r="AW166" s="13" t="s">
        <v>30</v>
      </c>
      <c r="AX166" s="13" t="s">
        <v>80</v>
      </c>
      <c r="AY166" s="252" t="s">
        <v>152</v>
      </c>
    </row>
    <row r="167" s="2" customFormat="1" ht="24.15" customHeight="1">
      <c r="A167" s="39"/>
      <c r="B167" s="40"/>
      <c r="C167" s="228" t="s">
        <v>196</v>
      </c>
      <c r="D167" s="228" t="s">
        <v>155</v>
      </c>
      <c r="E167" s="229" t="s">
        <v>305</v>
      </c>
      <c r="F167" s="230" t="s">
        <v>306</v>
      </c>
      <c r="G167" s="231" t="s">
        <v>307</v>
      </c>
      <c r="H167" s="286"/>
      <c r="I167" s="233"/>
      <c r="J167" s="234">
        <f>ROUND(I167*H167,2)</f>
        <v>0</v>
      </c>
      <c r="K167" s="235"/>
      <c r="L167" s="45"/>
      <c r="M167" s="236" t="s">
        <v>1</v>
      </c>
      <c r="N167" s="237" t="s">
        <v>39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196</v>
      </c>
      <c r="AT167" s="240" t="s">
        <v>155</v>
      </c>
      <c r="AU167" s="240" t="s">
        <v>86</v>
      </c>
      <c r="AY167" s="18" t="s">
        <v>152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196</v>
      </c>
      <c r="BM167" s="240" t="s">
        <v>515</v>
      </c>
    </row>
    <row r="168" s="12" customFormat="1" ht="22.8" customHeight="1">
      <c r="A168" s="12"/>
      <c r="B168" s="212"/>
      <c r="C168" s="213"/>
      <c r="D168" s="214" t="s">
        <v>72</v>
      </c>
      <c r="E168" s="226" t="s">
        <v>309</v>
      </c>
      <c r="F168" s="226" t="s">
        <v>310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SUM(P169:P176)</f>
        <v>0</v>
      </c>
      <c r="Q168" s="220"/>
      <c r="R168" s="221">
        <f>SUM(R169:R176)</f>
        <v>0.00091458000000000002</v>
      </c>
      <c r="S168" s="220"/>
      <c r="T168" s="222">
        <f>SUM(T169:T176)</f>
        <v>0.038107500000000002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86</v>
      </c>
      <c r="AT168" s="224" t="s">
        <v>72</v>
      </c>
      <c r="AU168" s="224" t="s">
        <v>80</v>
      </c>
      <c r="AY168" s="223" t="s">
        <v>152</v>
      </c>
      <c r="BK168" s="225">
        <f>SUM(BK169:BK176)</f>
        <v>0</v>
      </c>
    </row>
    <row r="169" s="2" customFormat="1" ht="33" customHeight="1">
      <c r="A169" s="39"/>
      <c r="B169" s="40"/>
      <c r="C169" s="228" t="s">
        <v>256</v>
      </c>
      <c r="D169" s="228" t="s">
        <v>155</v>
      </c>
      <c r="E169" s="229" t="s">
        <v>516</v>
      </c>
      <c r="F169" s="230" t="s">
        <v>517</v>
      </c>
      <c r="G169" s="231" t="s">
        <v>201</v>
      </c>
      <c r="H169" s="232">
        <v>15.243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39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0.0025000000000000001</v>
      </c>
      <c r="T169" s="239">
        <f>S169*H169</f>
        <v>0.038107500000000002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196</v>
      </c>
      <c r="AT169" s="240" t="s">
        <v>155</v>
      </c>
      <c r="AU169" s="240" t="s">
        <v>86</v>
      </c>
      <c r="AY169" s="18" t="s">
        <v>152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196</v>
      </c>
      <c r="BM169" s="240" t="s">
        <v>604</v>
      </c>
    </row>
    <row r="170" s="15" customFormat="1">
      <c r="A170" s="15"/>
      <c r="B170" s="265"/>
      <c r="C170" s="266"/>
      <c r="D170" s="244" t="s">
        <v>168</v>
      </c>
      <c r="E170" s="267" t="s">
        <v>1</v>
      </c>
      <c r="F170" s="268" t="s">
        <v>493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168</v>
      </c>
      <c r="AU170" s="274" t="s">
        <v>86</v>
      </c>
      <c r="AV170" s="15" t="s">
        <v>80</v>
      </c>
      <c r="AW170" s="15" t="s">
        <v>30</v>
      </c>
      <c r="AX170" s="15" t="s">
        <v>73</v>
      </c>
      <c r="AY170" s="274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494</v>
      </c>
      <c r="G171" s="243"/>
      <c r="H171" s="246">
        <v>15.243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80</v>
      </c>
      <c r="AY171" s="252" t="s">
        <v>152</v>
      </c>
    </row>
    <row r="172" s="2" customFormat="1" ht="24.15" customHeight="1">
      <c r="A172" s="39"/>
      <c r="B172" s="40"/>
      <c r="C172" s="228" t="s">
        <v>260</v>
      </c>
      <c r="D172" s="228" t="s">
        <v>155</v>
      </c>
      <c r="E172" s="229" t="s">
        <v>519</v>
      </c>
      <c r="F172" s="230" t="s">
        <v>520</v>
      </c>
      <c r="G172" s="231" t="s">
        <v>201</v>
      </c>
      <c r="H172" s="232">
        <v>15.243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39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196</v>
      </c>
      <c r="AT172" s="240" t="s">
        <v>155</v>
      </c>
      <c r="AU172" s="240" t="s">
        <v>86</v>
      </c>
      <c r="AY172" s="18" t="s">
        <v>152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196</v>
      </c>
      <c r="BM172" s="240" t="s">
        <v>605</v>
      </c>
    </row>
    <row r="173" s="15" customFormat="1">
      <c r="A173" s="15"/>
      <c r="B173" s="265"/>
      <c r="C173" s="266"/>
      <c r="D173" s="244" t="s">
        <v>168</v>
      </c>
      <c r="E173" s="267" t="s">
        <v>1</v>
      </c>
      <c r="F173" s="268" t="s">
        <v>522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168</v>
      </c>
      <c r="AU173" s="274" t="s">
        <v>86</v>
      </c>
      <c r="AV173" s="15" t="s">
        <v>80</v>
      </c>
      <c r="AW173" s="15" t="s">
        <v>30</v>
      </c>
      <c r="AX173" s="15" t="s">
        <v>73</v>
      </c>
      <c r="AY173" s="274" t="s">
        <v>152</v>
      </c>
    </row>
    <row r="174" s="13" customFormat="1">
      <c r="A174" s="13"/>
      <c r="B174" s="242"/>
      <c r="C174" s="243"/>
      <c r="D174" s="244" t="s">
        <v>168</v>
      </c>
      <c r="E174" s="253" t="s">
        <v>1</v>
      </c>
      <c r="F174" s="245" t="s">
        <v>523</v>
      </c>
      <c r="G174" s="243"/>
      <c r="H174" s="246">
        <v>15.243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168</v>
      </c>
      <c r="AU174" s="252" t="s">
        <v>86</v>
      </c>
      <c r="AV174" s="13" t="s">
        <v>86</v>
      </c>
      <c r="AW174" s="13" t="s">
        <v>30</v>
      </c>
      <c r="AX174" s="13" t="s">
        <v>80</v>
      </c>
      <c r="AY174" s="252" t="s">
        <v>152</v>
      </c>
    </row>
    <row r="175" s="2" customFormat="1" ht="24.15" customHeight="1">
      <c r="A175" s="39"/>
      <c r="B175" s="40"/>
      <c r="C175" s="228" t="s">
        <v>264</v>
      </c>
      <c r="D175" s="228" t="s">
        <v>155</v>
      </c>
      <c r="E175" s="229" t="s">
        <v>524</v>
      </c>
      <c r="F175" s="230" t="s">
        <v>525</v>
      </c>
      <c r="G175" s="231" t="s">
        <v>201</v>
      </c>
      <c r="H175" s="232">
        <v>15.243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39</v>
      </c>
      <c r="O175" s="92"/>
      <c r="P175" s="238">
        <f>O175*H175</f>
        <v>0</v>
      </c>
      <c r="Q175" s="238">
        <v>6.0000000000000002E-05</v>
      </c>
      <c r="R175" s="238">
        <f>Q175*H175</f>
        <v>0.00091458000000000002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196</v>
      </c>
      <c r="AT175" s="240" t="s">
        <v>155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606</v>
      </c>
    </row>
    <row r="176" s="2" customFormat="1" ht="24.15" customHeight="1">
      <c r="A176" s="39"/>
      <c r="B176" s="40"/>
      <c r="C176" s="228" t="s">
        <v>270</v>
      </c>
      <c r="D176" s="228" t="s">
        <v>155</v>
      </c>
      <c r="E176" s="229" t="s">
        <v>367</v>
      </c>
      <c r="F176" s="230" t="s">
        <v>368</v>
      </c>
      <c r="G176" s="231" t="s">
        <v>307</v>
      </c>
      <c r="H176" s="286"/>
      <c r="I176" s="233"/>
      <c r="J176" s="234">
        <f>ROUND(I176*H176,2)</f>
        <v>0</v>
      </c>
      <c r="K176" s="235"/>
      <c r="L176" s="45"/>
      <c r="M176" s="236" t="s">
        <v>1</v>
      </c>
      <c r="N176" s="237" t="s">
        <v>39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196</v>
      </c>
      <c r="AT176" s="240" t="s">
        <v>155</v>
      </c>
      <c r="AU176" s="240" t="s">
        <v>86</v>
      </c>
      <c r="AY176" s="18" t="s">
        <v>152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196</v>
      </c>
      <c r="BM176" s="240" t="s">
        <v>607</v>
      </c>
    </row>
    <row r="177" s="12" customFormat="1" ht="25.92" customHeight="1">
      <c r="A177" s="12"/>
      <c r="B177" s="212"/>
      <c r="C177" s="213"/>
      <c r="D177" s="214" t="s">
        <v>72</v>
      </c>
      <c r="E177" s="215" t="s">
        <v>429</v>
      </c>
      <c r="F177" s="215" t="s">
        <v>430</v>
      </c>
      <c r="G177" s="213"/>
      <c r="H177" s="213"/>
      <c r="I177" s="216"/>
      <c r="J177" s="217">
        <f>BK177</f>
        <v>0</v>
      </c>
      <c r="K177" s="213"/>
      <c r="L177" s="218"/>
      <c r="M177" s="219"/>
      <c r="N177" s="220"/>
      <c r="O177" s="220"/>
      <c r="P177" s="221">
        <f>P178+P180</f>
        <v>0</v>
      </c>
      <c r="Q177" s="220"/>
      <c r="R177" s="221">
        <f>R178+R180</f>
        <v>0</v>
      </c>
      <c r="S177" s="220"/>
      <c r="T177" s="222">
        <f>T178+T180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176</v>
      </c>
      <c r="AT177" s="224" t="s">
        <v>72</v>
      </c>
      <c r="AU177" s="224" t="s">
        <v>73</v>
      </c>
      <c r="AY177" s="223" t="s">
        <v>152</v>
      </c>
      <c r="BK177" s="225">
        <f>BK178+BK180</f>
        <v>0</v>
      </c>
    </row>
    <row r="178" s="12" customFormat="1" ht="22.8" customHeight="1">
      <c r="A178" s="12"/>
      <c r="B178" s="212"/>
      <c r="C178" s="213"/>
      <c r="D178" s="214" t="s">
        <v>72</v>
      </c>
      <c r="E178" s="226" t="s">
        <v>431</v>
      </c>
      <c r="F178" s="226" t="s">
        <v>432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176</v>
      </c>
      <c r="AT178" s="224" t="s">
        <v>72</v>
      </c>
      <c r="AU178" s="224" t="s">
        <v>80</v>
      </c>
      <c r="AY178" s="223" t="s">
        <v>152</v>
      </c>
      <c r="BK178" s="225">
        <f>BK179</f>
        <v>0</v>
      </c>
    </row>
    <row r="179" s="2" customFormat="1" ht="16.5" customHeight="1">
      <c r="A179" s="39"/>
      <c r="B179" s="40"/>
      <c r="C179" s="228" t="s">
        <v>7</v>
      </c>
      <c r="D179" s="228" t="s">
        <v>155</v>
      </c>
      <c r="E179" s="229" t="s">
        <v>434</v>
      </c>
      <c r="F179" s="230" t="s">
        <v>432</v>
      </c>
      <c r="G179" s="231" t="s">
        <v>307</v>
      </c>
      <c r="H179" s="286"/>
      <c r="I179" s="233"/>
      <c r="J179" s="234">
        <f>ROUND(I179*H179,2)</f>
        <v>0</v>
      </c>
      <c r="K179" s="235"/>
      <c r="L179" s="45"/>
      <c r="M179" s="236" t="s">
        <v>1</v>
      </c>
      <c r="N179" s="237" t="s">
        <v>39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435</v>
      </c>
      <c r="AT179" s="240" t="s">
        <v>155</v>
      </c>
      <c r="AU179" s="240" t="s">
        <v>86</v>
      </c>
      <c r="AY179" s="18" t="s">
        <v>152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435</v>
      </c>
      <c r="BM179" s="240" t="s">
        <v>528</v>
      </c>
    </row>
    <row r="180" s="12" customFormat="1" ht="22.8" customHeight="1">
      <c r="A180" s="12"/>
      <c r="B180" s="212"/>
      <c r="C180" s="213"/>
      <c r="D180" s="214" t="s">
        <v>72</v>
      </c>
      <c r="E180" s="226" t="s">
        <v>444</v>
      </c>
      <c r="F180" s="226" t="s">
        <v>445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P181</f>
        <v>0</v>
      </c>
      <c r="Q180" s="220"/>
      <c r="R180" s="221">
        <f>R181</f>
        <v>0</v>
      </c>
      <c r="S180" s="220"/>
      <c r="T180" s="22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176</v>
      </c>
      <c r="AT180" s="224" t="s">
        <v>72</v>
      </c>
      <c r="AU180" s="224" t="s">
        <v>80</v>
      </c>
      <c r="AY180" s="223" t="s">
        <v>152</v>
      </c>
      <c r="BK180" s="225">
        <f>BK181</f>
        <v>0</v>
      </c>
    </row>
    <row r="181" s="2" customFormat="1" ht="16.5" customHeight="1">
      <c r="A181" s="39"/>
      <c r="B181" s="40"/>
      <c r="C181" s="228" t="s">
        <v>277</v>
      </c>
      <c r="D181" s="228" t="s">
        <v>155</v>
      </c>
      <c r="E181" s="229" t="s">
        <v>453</v>
      </c>
      <c r="F181" s="230" t="s">
        <v>454</v>
      </c>
      <c r="G181" s="231" t="s">
        <v>442</v>
      </c>
      <c r="H181" s="232">
        <v>1</v>
      </c>
      <c r="I181" s="233"/>
      <c r="J181" s="234">
        <f>ROUND(I181*H181,2)</f>
        <v>0</v>
      </c>
      <c r="K181" s="235"/>
      <c r="L181" s="45"/>
      <c r="M181" s="295" t="s">
        <v>1</v>
      </c>
      <c r="N181" s="296" t="s">
        <v>39</v>
      </c>
      <c r="O181" s="293"/>
      <c r="P181" s="297">
        <f>O181*H181</f>
        <v>0</v>
      </c>
      <c r="Q181" s="297">
        <v>0</v>
      </c>
      <c r="R181" s="297">
        <f>Q181*H181</f>
        <v>0</v>
      </c>
      <c r="S181" s="297">
        <v>0</v>
      </c>
      <c r="T181" s="29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435</v>
      </c>
      <c r="AT181" s="240" t="s">
        <v>155</v>
      </c>
      <c r="AU181" s="240" t="s">
        <v>86</v>
      </c>
      <c r="AY181" s="18" t="s">
        <v>152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435</v>
      </c>
      <c r="BM181" s="240" t="s">
        <v>529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I0zoefy94hEc0rWmJW97sM4VovvZV5JHJSxZZ6uIjFbwkKw4WLlYL+Js+ic33rVp5dUdV++Zxs2aI4gmfHwiKg==" hashValue="Rh9UiQuQ/Wj1accsbcTITTKMKlj5klrVz8uIKqR/I5SAKA1cJAmQqprAob3UHa2DF3UOh1IF6sYPs1MYeyG+wQ==" algorithmName="SHA-512" password="CC35"/>
  <autoFilter ref="C127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ROUND((SUM(BE135:BE316)),  2)</f>
        <v>0</v>
      </c>
      <c r="G35" s="39"/>
      <c r="H35" s="39"/>
      <c r="I35" s="165">
        <v>0.20999999999999999</v>
      </c>
      <c r="J35" s="164">
        <f>ROUND(((SUM(BE135:BE316))*I35),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ROUND((SUM(BF135:BF316)),  2)</f>
        <v>0</v>
      </c>
      <c r="G36" s="39"/>
      <c r="H36" s="39"/>
      <c r="I36" s="165">
        <v>0.12</v>
      </c>
      <c r="J36" s="164">
        <f>ROUND(((SUM(BF135:BF316))*I36),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ROUND((SUM(BG135:BG316)),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ROUND((SUM(BH135:BH316)),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ROUND((SUM(BI135:BI316)),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27-01 - opravy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J152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J244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127</v>
      </c>
      <c r="E104" s="197"/>
      <c r="F104" s="197"/>
      <c r="G104" s="197"/>
      <c r="H104" s="197"/>
      <c r="I104" s="197"/>
      <c r="J104" s="198">
        <f>J279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128</v>
      </c>
      <c r="E105" s="197"/>
      <c r="F105" s="197"/>
      <c r="G105" s="197"/>
      <c r="H105" s="197"/>
      <c r="I105" s="197"/>
      <c r="J105" s="198">
        <f>J283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129</v>
      </c>
      <c r="E106" s="197"/>
      <c r="F106" s="197"/>
      <c r="G106" s="197"/>
      <c r="H106" s="197"/>
      <c r="I106" s="197"/>
      <c r="J106" s="198">
        <f>J285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130</v>
      </c>
      <c r="E107" s="197"/>
      <c r="F107" s="197"/>
      <c r="G107" s="197"/>
      <c r="H107" s="197"/>
      <c r="I107" s="197"/>
      <c r="J107" s="198">
        <f>J291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131</v>
      </c>
      <c r="E108" s="197"/>
      <c r="F108" s="197"/>
      <c r="G108" s="197"/>
      <c r="H108" s="197"/>
      <c r="I108" s="197"/>
      <c r="J108" s="198">
        <f>J296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132</v>
      </c>
      <c r="E109" s="192"/>
      <c r="F109" s="192"/>
      <c r="G109" s="192"/>
      <c r="H109" s="192"/>
      <c r="I109" s="192"/>
      <c r="J109" s="193">
        <f>J305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J306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134</v>
      </c>
      <c r="E111" s="197"/>
      <c r="F111" s="197"/>
      <c r="G111" s="197"/>
      <c r="H111" s="197"/>
      <c r="I111" s="197"/>
      <c r="J111" s="198">
        <f>J308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135</v>
      </c>
      <c r="E112" s="197"/>
      <c r="F112" s="197"/>
      <c r="G112" s="197"/>
      <c r="H112" s="197"/>
      <c r="I112" s="197"/>
      <c r="J112" s="198">
        <f>J310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136</v>
      </c>
      <c r="E113" s="197"/>
      <c r="F113" s="197"/>
      <c r="G113" s="197"/>
      <c r="H113" s="197"/>
      <c r="I113" s="197"/>
      <c r="J113" s="198">
        <f>J314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Václava Jiříkovského 27-31, Ostrava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113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114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27-01 - opravy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5. 3. 2025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 xml:space="preserve"> </v>
      </c>
      <c r="G131" s="41"/>
      <c r="H131" s="41"/>
      <c r="I131" s="33" t="s">
        <v>29</v>
      </c>
      <c r="J131" s="37" t="str">
        <f>E23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IF(E20="","",E20)</f>
        <v>Vyplň údaj</v>
      </c>
      <c r="G132" s="41"/>
      <c r="H132" s="41"/>
      <c r="I132" s="33" t="s">
        <v>31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138</v>
      </c>
      <c r="D134" s="203" t="s">
        <v>58</v>
      </c>
      <c r="E134" s="203" t="s">
        <v>54</v>
      </c>
      <c r="F134" s="203" t="s">
        <v>55</v>
      </c>
      <c r="G134" s="203" t="s">
        <v>139</v>
      </c>
      <c r="H134" s="203" t="s">
        <v>140</v>
      </c>
      <c r="I134" s="203" t="s">
        <v>141</v>
      </c>
      <c r="J134" s="204" t="s">
        <v>119</v>
      </c>
      <c r="K134" s="205" t="s">
        <v>142</v>
      </c>
      <c r="L134" s="206"/>
      <c r="M134" s="101" t="s">
        <v>1</v>
      </c>
      <c r="N134" s="102" t="s">
        <v>37</v>
      </c>
      <c r="O134" s="102" t="s">
        <v>143</v>
      </c>
      <c r="P134" s="102" t="s">
        <v>144</v>
      </c>
      <c r="Q134" s="102" t="s">
        <v>145</v>
      </c>
      <c r="R134" s="102" t="s">
        <v>146</v>
      </c>
      <c r="S134" s="102" t="s">
        <v>147</v>
      </c>
      <c r="T134" s="103" t="s">
        <v>148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149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P136+P152+P305</f>
        <v>0</v>
      </c>
      <c r="Q135" s="105"/>
      <c r="R135" s="209">
        <f>R136+R152+R305</f>
        <v>5.9299102780600004</v>
      </c>
      <c r="S135" s="105"/>
      <c r="T135" s="210">
        <f>T136+T152+T305</f>
        <v>3.3598816999999999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72</v>
      </c>
      <c r="AU135" s="18" t="s">
        <v>121</v>
      </c>
      <c r="BK135" s="211">
        <f>BK136+BK152+BK305</f>
        <v>0</v>
      </c>
    </row>
    <row r="136" s="12" customFormat="1" ht="25.92" customHeight="1">
      <c r="A136" s="12"/>
      <c r="B136" s="212"/>
      <c r="C136" s="213"/>
      <c r="D136" s="214" t="s">
        <v>72</v>
      </c>
      <c r="E136" s="215" t="s">
        <v>150</v>
      </c>
      <c r="F136" s="215" t="s">
        <v>151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0</v>
      </c>
      <c r="S136" s="220"/>
      <c r="T136" s="22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80</v>
      </c>
      <c r="AT136" s="224" t="s">
        <v>72</v>
      </c>
      <c r="AU136" s="224" t="s">
        <v>73</v>
      </c>
      <c r="AY136" s="223" t="s">
        <v>152</v>
      </c>
      <c r="BK136" s="225">
        <f>BK137</f>
        <v>0</v>
      </c>
    </row>
    <row r="137" s="12" customFormat="1" ht="22.8" customHeight="1">
      <c r="A137" s="12"/>
      <c r="B137" s="212"/>
      <c r="C137" s="213"/>
      <c r="D137" s="214" t="s">
        <v>72</v>
      </c>
      <c r="E137" s="226" t="s">
        <v>153</v>
      </c>
      <c r="F137" s="226" t="s">
        <v>154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SUM(P138:P151)</f>
        <v>0</v>
      </c>
      <c r="Q137" s="220"/>
      <c r="R137" s="221">
        <f>SUM(R138:R151)</f>
        <v>0</v>
      </c>
      <c r="S137" s="220"/>
      <c r="T137" s="222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80</v>
      </c>
      <c r="AT137" s="224" t="s">
        <v>72</v>
      </c>
      <c r="AU137" s="224" t="s">
        <v>80</v>
      </c>
      <c r="AY137" s="223" t="s">
        <v>152</v>
      </c>
      <c r="BK137" s="225">
        <f>SUM(BK138:BK151)</f>
        <v>0</v>
      </c>
    </row>
    <row r="138" s="2" customFormat="1" ht="24.15" customHeight="1">
      <c r="A138" s="39"/>
      <c r="B138" s="40"/>
      <c r="C138" s="228" t="s">
        <v>80</v>
      </c>
      <c r="D138" s="228" t="s">
        <v>155</v>
      </c>
      <c r="E138" s="229" t="s">
        <v>156</v>
      </c>
      <c r="F138" s="230" t="s">
        <v>157</v>
      </c>
      <c r="G138" s="231" t="s">
        <v>158</v>
      </c>
      <c r="H138" s="232">
        <v>3.3599999999999999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39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159</v>
      </c>
      <c r="AT138" s="240" t="s">
        <v>155</v>
      </c>
      <c r="AU138" s="240" t="s">
        <v>86</v>
      </c>
      <c r="AY138" s="18" t="s">
        <v>152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159</v>
      </c>
      <c r="BM138" s="240" t="s">
        <v>160</v>
      </c>
    </row>
    <row r="139" s="2" customFormat="1" ht="24.15" customHeight="1">
      <c r="A139" s="39"/>
      <c r="B139" s="40"/>
      <c r="C139" s="228" t="s">
        <v>86</v>
      </c>
      <c r="D139" s="228" t="s">
        <v>155</v>
      </c>
      <c r="E139" s="229" t="s">
        <v>161</v>
      </c>
      <c r="F139" s="230" t="s">
        <v>162</v>
      </c>
      <c r="G139" s="231" t="s">
        <v>158</v>
      </c>
      <c r="H139" s="232">
        <v>3.3599999999999999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39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159</v>
      </c>
      <c r="AT139" s="240" t="s">
        <v>155</v>
      </c>
      <c r="AU139" s="240" t="s">
        <v>86</v>
      </c>
      <c r="AY139" s="18" t="s">
        <v>152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159</v>
      </c>
      <c r="BM139" s="240" t="s">
        <v>163</v>
      </c>
    </row>
    <row r="140" s="2" customFormat="1" ht="24.15" customHeight="1">
      <c r="A140" s="39"/>
      <c r="B140" s="40"/>
      <c r="C140" s="228" t="s">
        <v>164</v>
      </c>
      <c r="D140" s="228" t="s">
        <v>155</v>
      </c>
      <c r="E140" s="229" t="s">
        <v>165</v>
      </c>
      <c r="F140" s="230" t="s">
        <v>166</v>
      </c>
      <c r="G140" s="231" t="s">
        <v>158</v>
      </c>
      <c r="H140" s="232">
        <v>47.039999999999999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159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159</v>
      </c>
      <c r="BM140" s="240" t="s">
        <v>167</v>
      </c>
    </row>
    <row r="141" s="13" customFormat="1">
      <c r="A141" s="13"/>
      <c r="B141" s="242"/>
      <c r="C141" s="243"/>
      <c r="D141" s="244" t="s">
        <v>168</v>
      </c>
      <c r="E141" s="243"/>
      <c r="F141" s="245" t="s">
        <v>169</v>
      </c>
      <c r="G141" s="243"/>
      <c r="H141" s="246">
        <v>47.039999999999999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168</v>
      </c>
      <c r="AU141" s="252" t="s">
        <v>86</v>
      </c>
      <c r="AV141" s="13" t="s">
        <v>86</v>
      </c>
      <c r="AW141" s="13" t="s">
        <v>4</v>
      </c>
      <c r="AX141" s="13" t="s">
        <v>80</v>
      </c>
      <c r="AY141" s="252" t="s">
        <v>152</v>
      </c>
    </row>
    <row r="142" s="2" customFormat="1" ht="33" customHeight="1">
      <c r="A142" s="39"/>
      <c r="B142" s="40"/>
      <c r="C142" s="228" t="s">
        <v>159</v>
      </c>
      <c r="D142" s="228" t="s">
        <v>155</v>
      </c>
      <c r="E142" s="229" t="s">
        <v>170</v>
      </c>
      <c r="F142" s="230" t="s">
        <v>171</v>
      </c>
      <c r="G142" s="231" t="s">
        <v>158</v>
      </c>
      <c r="H142" s="232">
        <v>0.19300000000000001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39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159</v>
      </c>
      <c r="AT142" s="240" t="s">
        <v>155</v>
      </c>
      <c r="AU142" s="240" t="s">
        <v>86</v>
      </c>
      <c r="AY142" s="18" t="s">
        <v>152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159</v>
      </c>
      <c r="BM142" s="240" t="s">
        <v>172</v>
      </c>
    </row>
    <row r="143" s="13" customFormat="1">
      <c r="A143" s="13"/>
      <c r="B143" s="242"/>
      <c r="C143" s="243"/>
      <c r="D143" s="244" t="s">
        <v>168</v>
      </c>
      <c r="E143" s="253" t="s">
        <v>1</v>
      </c>
      <c r="F143" s="245" t="s">
        <v>173</v>
      </c>
      <c r="G143" s="243"/>
      <c r="H143" s="246">
        <v>0.125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168</v>
      </c>
      <c r="AU143" s="252" t="s">
        <v>86</v>
      </c>
      <c r="AV143" s="13" t="s">
        <v>86</v>
      </c>
      <c r="AW143" s="13" t="s">
        <v>30</v>
      </c>
      <c r="AX143" s="13" t="s">
        <v>73</v>
      </c>
      <c r="AY143" s="252" t="s">
        <v>152</v>
      </c>
    </row>
    <row r="144" s="13" customFormat="1">
      <c r="A144" s="13"/>
      <c r="B144" s="242"/>
      <c r="C144" s="243"/>
      <c r="D144" s="244" t="s">
        <v>168</v>
      </c>
      <c r="E144" s="253" t="s">
        <v>1</v>
      </c>
      <c r="F144" s="245" t="s">
        <v>174</v>
      </c>
      <c r="G144" s="243"/>
      <c r="H144" s="246">
        <v>0.068000000000000005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30</v>
      </c>
      <c r="AX144" s="13" t="s">
        <v>73</v>
      </c>
      <c r="AY144" s="252" t="s">
        <v>152</v>
      </c>
    </row>
    <row r="145" s="14" customFormat="1">
      <c r="A145" s="14"/>
      <c r="B145" s="254"/>
      <c r="C145" s="255"/>
      <c r="D145" s="244" t="s">
        <v>168</v>
      </c>
      <c r="E145" s="256" t="s">
        <v>1</v>
      </c>
      <c r="F145" s="257" t="s">
        <v>175</v>
      </c>
      <c r="G145" s="255"/>
      <c r="H145" s="258">
        <v>0.19300000000000001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168</v>
      </c>
      <c r="AU145" s="264" t="s">
        <v>86</v>
      </c>
      <c r="AV145" s="14" t="s">
        <v>159</v>
      </c>
      <c r="AW145" s="14" t="s">
        <v>30</v>
      </c>
      <c r="AX145" s="14" t="s">
        <v>80</v>
      </c>
      <c r="AY145" s="264" t="s">
        <v>152</v>
      </c>
    </row>
    <row r="146" s="2" customFormat="1" ht="37.8" customHeight="1">
      <c r="A146" s="39"/>
      <c r="B146" s="40"/>
      <c r="C146" s="228" t="s">
        <v>176</v>
      </c>
      <c r="D146" s="228" t="s">
        <v>155</v>
      </c>
      <c r="E146" s="229" t="s">
        <v>177</v>
      </c>
      <c r="F146" s="230" t="s">
        <v>178</v>
      </c>
      <c r="G146" s="231" t="s">
        <v>158</v>
      </c>
      <c r="H146" s="232">
        <v>0.88100000000000001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39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159</v>
      </c>
      <c r="AT146" s="240" t="s">
        <v>155</v>
      </c>
      <c r="AU146" s="240" t="s">
        <v>86</v>
      </c>
      <c r="AY146" s="18" t="s">
        <v>152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159</v>
      </c>
      <c r="BM146" s="240" t="s">
        <v>179</v>
      </c>
    </row>
    <row r="147" s="15" customFormat="1">
      <c r="A147" s="15"/>
      <c r="B147" s="265"/>
      <c r="C147" s="266"/>
      <c r="D147" s="244" t="s">
        <v>168</v>
      </c>
      <c r="E147" s="267" t="s">
        <v>1</v>
      </c>
      <c r="F147" s="268" t="s">
        <v>180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168</v>
      </c>
      <c r="AU147" s="274" t="s">
        <v>86</v>
      </c>
      <c r="AV147" s="15" t="s">
        <v>80</v>
      </c>
      <c r="AW147" s="15" t="s">
        <v>30</v>
      </c>
      <c r="AX147" s="15" t="s">
        <v>73</v>
      </c>
      <c r="AY147" s="274" t="s">
        <v>152</v>
      </c>
    </row>
    <row r="148" s="13" customFormat="1">
      <c r="A148" s="13"/>
      <c r="B148" s="242"/>
      <c r="C148" s="243"/>
      <c r="D148" s="244" t="s">
        <v>168</v>
      </c>
      <c r="E148" s="253" t="s">
        <v>1</v>
      </c>
      <c r="F148" s="245" t="s">
        <v>181</v>
      </c>
      <c r="G148" s="243"/>
      <c r="H148" s="246">
        <v>0.88100000000000001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168</v>
      </c>
      <c r="AU148" s="252" t="s">
        <v>86</v>
      </c>
      <c r="AV148" s="13" t="s">
        <v>86</v>
      </c>
      <c r="AW148" s="13" t="s">
        <v>30</v>
      </c>
      <c r="AX148" s="13" t="s">
        <v>80</v>
      </c>
      <c r="AY148" s="252" t="s">
        <v>152</v>
      </c>
    </row>
    <row r="149" s="2" customFormat="1" ht="33" customHeight="1">
      <c r="A149" s="39"/>
      <c r="B149" s="40"/>
      <c r="C149" s="228" t="s">
        <v>182</v>
      </c>
      <c r="D149" s="228" t="s">
        <v>155</v>
      </c>
      <c r="E149" s="229" t="s">
        <v>183</v>
      </c>
      <c r="F149" s="230" t="s">
        <v>184</v>
      </c>
      <c r="G149" s="231" t="s">
        <v>158</v>
      </c>
      <c r="H149" s="232">
        <v>1.345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159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159</v>
      </c>
      <c r="BM149" s="240" t="s">
        <v>185</v>
      </c>
    </row>
    <row r="150" s="15" customFormat="1">
      <c r="A150" s="15"/>
      <c r="B150" s="265"/>
      <c r="C150" s="266"/>
      <c r="D150" s="244" t="s">
        <v>168</v>
      </c>
      <c r="E150" s="267" t="s">
        <v>1</v>
      </c>
      <c r="F150" s="268" t="s">
        <v>186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168</v>
      </c>
      <c r="AU150" s="274" t="s">
        <v>86</v>
      </c>
      <c r="AV150" s="15" t="s">
        <v>80</v>
      </c>
      <c r="AW150" s="15" t="s">
        <v>30</v>
      </c>
      <c r="AX150" s="15" t="s">
        <v>73</v>
      </c>
      <c r="AY150" s="274" t="s">
        <v>152</v>
      </c>
    </row>
    <row r="151" s="13" customFormat="1">
      <c r="A151" s="13"/>
      <c r="B151" s="242"/>
      <c r="C151" s="243"/>
      <c r="D151" s="244" t="s">
        <v>168</v>
      </c>
      <c r="E151" s="253" t="s">
        <v>1</v>
      </c>
      <c r="F151" s="245" t="s">
        <v>187</v>
      </c>
      <c r="G151" s="243"/>
      <c r="H151" s="246">
        <v>1.345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168</v>
      </c>
      <c r="AU151" s="252" t="s">
        <v>86</v>
      </c>
      <c r="AV151" s="13" t="s">
        <v>86</v>
      </c>
      <c r="AW151" s="13" t="s">
        <v>30</v>
      </c>
      <c r="AX151" s="13" t="s">
        <v>80</v>
      </c>
      <c r="AY151" s="252" t="s">
        <v>152</v>
      </c>
    </row>
    <row r="152" s="12" customFormat="1" ht="25.92" customHeight="1">
      <c r="A152" s="12"/>
      <c r="B152" s="212"/>
      <c r="C152" s="213"/>
      <c r="D152" s="214" t="s">
        <v>72</v>
      </c>
      <c r="E152" s="215" t="s">
        <v>188</v>
      </c>
      <c r="F152" s="215" t="s">
        <v>189</v>
      </c>
      <c r="G152" s="213"/>
      <c r="H152" s="213"/>
      <c r="I152" s="216"/>
      <c r="J152" s="217">
        <f>BK152</f>
        <v>0</v>
      </c>
      <c r="K152" s="213"/>
      <c r="L152" s="218"/>
      <c r="M152" s="219"/>
      <c r="N152" s="220"/>
      <c r="O152" s="220"/>
      <c r="P152" s="221">
        <f>P153+P244+P279+P283+P285+P291+P296</f>
        <v>0</v>
      </c>
      <c r="Q152" s="220"/>
      <c r="R152" s="221">
        <f>R153+R244+R279+R283+R285+R291+R296</f>
        <v>5.9299102780600004</v>
      </c>
      <c r="S152" s="220"/>
      <c r="T152" s="222">
        <f>T153+T244+T279+T283+T285+T291+T296</f>
        <v>3.3598816999999999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86</v>
      </c>
      <c r="AT152" s="224" t="s">
        <v>72</v>
      </c>
      <c r="AU152" s="224" t="s">
        <v>73</v>
      </c>
      <c r="AY152" s="223" t="s">
        <v>152</v>
      </c>
      <c r="BK152" s="225">
        <f>BK153+BK244+BK279+BK283+BK285+BK291+BK296</f>
        <v>0</v>
      </c>
    </row>
    <row r="153" s="12" customFormat="1" ht="22.8" customHeight="1">
      <c r="A153" s="12"/>
      <c r="B153" s="212"/>
      <c r="C153" s="213"/>
      <c r="D153" s="214" t="s">
        <v>72</v>
      </c>
      <c r="E153" s="226" t="s">
        <v>190</v>
      </c>
      <c r="F153" s="226" t="s">
        <v>191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SUM(P154:P243)</f>
        <v>0</v>
      </c>
      <c r="Q153" s="220"/>
      <c r="R153" s="221">
        <f>SUM(R154:R243)</f>
        <v>3.6890741380600001</v>
      </c>
      <c r="S153" s="220"/>
      <c r="T153" s="222">
        <f>SUM(T154:T243)</f>
        <v>1.7641472000000003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86</v>
      </c>
      <c r="AT153" s="224" t="s">
        <v>72</v>
      </c>
      <c r="AU153" s="224" t="s">
        <v>80</v>
      </c>
      <c r="AY153" s="223" t="s">
        <v>152</v>
      </c>
      <c r="BK153" s="225">
        <f>SUM(BK154:BK243)</f>
        <v>0</v>
      </c>
    </row>
    <row r="154" s="2" customFormat="1" ht="24.15" customHeight="1">
      <c r="A154" s="39"/>
      <c r="B154" s="40"/>
      <c r="C154" s="228" t="s">
        <v>192</v>
      </c>
      <c r="D154" s="228" t="s">
        <v>155</v>
      </c>
      <c r="E154" s="229" t="s">
        <v>193</v>
      </c>
      <c r="F154" s="230" t="s">
        <v>194</v>
      </c>
      <c r="G154" s="231" t="s">
        <v>195</v>
      </c>
      <c r="H154" s="232">
        <v>8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39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0.00029999999999999997</v>
      </c>
      <c r="T154" s="239">
        <f>S154*H154</f>
        <v>0.0023999999999999998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196</v>
      </c>
      <c r="AT154" s="240" t="s">
        <v>155</v>
      </c>
      <c r="AU154" s="240" t="s">
        <v>86</v>
      </c>
      <c r="AY154" s="18" t="s">
        <v>152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196</v>
      </c>
      <c r="BM154" s="240" t="s">
        <v>197</v>
      </c>
    </row>
    <row r="155" s="2" customFormat="1" ht="24.15" customHeight="1">
      <c r="A155" s="39"/>
      <c r="B155" s="40"/>
      <c r="C155" s="228" t="s">
        <v>198</v>
      </c>
      <c r="D155" s="228" t="s">
        <v>155</v>
      </c>
      <c r="E155" s="229" t="s">
        <v>199</v>
      </c>
      <c r="F155" s="230" t="s">
        <v>200</v>
      </c>
      <c r="G155" s="231" t="s">
        <v>201</v>
      </c>
      <c r="H155" s="232">
        <v>283.86200000000002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39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196</v>
      </c>
      <c r="AT155" s="240" t="s">
        <v>155</v>
      </c>
      <c r="AU155" s="240" t="s">
        <v>86</v>
      </c>
      <c r="AY155" s="18" t="s">
        <v>152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196</v>
      </c>
      <c r="BM155" s="240" t="s">
        <v>202</v>
      </c>
    </row>
    <row r="156" s="15" customFormat="1">
      <c r="A156" s="15"/>
      <c r="B156" s="265"/>
      <c r="C156" s="266"/>
      <c r="D156" s="244" t="s">
        <v>168</v>
      </c>
      <c r="E156" s="267" t="s">
        <v>1</v>
      </c>
      <c r="F156" s="268" t="s">
        <v>203</v>
      </c>
      <c r="G156" s="266"/>
      <c r="H156" s="267" t="s">
        <v>1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168</v>
      </c>
      <c r="AU156" s="274" t="s">
        <v>86</v>
      </c>
      <c r="AV156" s="15" t="s">
        <v>80</v>
      </c>
      <c r="AW156" s="15" t="s">
        <v>30</v>
      </c>
      <c r="AX156" s="15" t="s">
        <v>73</v>
      </c>
      <c r="AY156" s="274" t="s">
        <v>152</v>
      </c>
    </row>
    <row r="157" s="13" customFormat="1">
      <c r="A157" s="13"/>
      <c r="B157" s="242"/>
      <c r="C157" s="243"/>
      <c r="D157" s="244" t="s">
        <v>168</v>
      </c>
      <c r="E157" s="253" t="s">
        <v>1</v>
      </c>
      <c r="F157" s="245" t="s">
        <v>204</v>
      </c>
      <c r="G157" s="243"/>
      <c r="H157" s="246">
        <v>240.18799999999999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30</v>
      </c>
      <c r="AX157" s="13" t="s">
        <v>73</v>
      </c>
      <c r="AY157" s="252" t="s">
        <v>152</v>
      </c>
    </row>
    <row r="158" s="15" customFormat="1">
      <c r="A158" s="15"/>
      <c r="B158" s="265"/>
      <c r="C158" s="266"/>
      <c r="D158" s="244" t="s">
        <v>168</v>
      </c>
      <c r="E158" s="267" t="s">
        <v>1</v>
      </c>
      <c r="F158" s="268" t="s">
        <v>205</v>
      </c>
      <c r="G158" s="266"/>
      <c r="H158" s="267" t="s">
        <v>1</v>
      </c>
      <c r="I158" s="269"/>
      <c r="J158" s="266"/>
      <c r="K158" s="266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168</v>
      </c>
      <c r="AU158" s="274" t="s">
        <v>86</v>
      </c>
      <c r="AV158" s="15" t="s">
        <v>80</v>
      </c>
      <c r="AW158" s="15" t="s">
        <v>30</v>
      </c>
      <c r="AX158" s="15" t="s">
        <v>73</v>
      </c>
      <c r="AY158" s="274" t="s">
        <v>152</v>
      </c>
    </row>
    <row r="159" s="13" customFormat="1">
      <c r="A159" s="13"/>
      <c r="B159" s="242"/>
      <c r="C159" s="243"/>
      <c r="D159" s="244" t="s">
        <v>168</v>
      </c>
      <c r="E159" s="253" t="s">
        <v>1</v>
      </c>
      <c r="F159" s="245" t="s">
        <v>206</v>
      </c>
      <c r="G159" s="243"/>
      <c r="H159" s="246">
        <v>25.199999999999999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168</v>
      </c>
      <c r="AU159" s="252" t="s">
        <v>86</v>
      </c>
      <c r="AV159" s="13" t="s">
        <v>86</v>
      </c>
      <c r="AW159" s="13" t="s">
        <v>30</v>
      </c>
      <c r="AX159" s="13" t="s">
        <v>73</v>
      </c>
      <c r="AY159" s="252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207</v>
      </c>
      <c r="G160" s="243"/>
      <c r="H160" s="246">
        <v>13.734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73</v>
      </c>
      <c r="AY160" s="252" t="s">
        <v>152</v>
      </c>
    </row>
    <row r="161" s="13" customFormat="1">
      <c r="A161" s="13"/>
      <c r="B161" s="242"/>
      <c r="C161" s="243"/>
      <c r="D161" s="244" t="s">
        <v>168</v>
      </c>
      <c r="E161" s="253" t="s">
        <v>1</v>
      </c>
      <c r="F161" s="245" t="s">
        <v>208</v>
      </c>
      <c r="G161" s="243"/>
      <c r="H161" s="246">
        <v>4.7400000000000002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168</v>
      </c>
      <c r="AU161" s="252" t="s">
        <v>86</v>
      </c>
      <c r="AV161" s="13" t="s">
        <v>86</v>
      </c>
      <c r="AW161" s="13" t="s">
        <v>30</v>
      </c>
      <c r="AX161" s="13" t="s">
        <v>73</v>
      </c>
      <c r="AY161" s="252" t="s">
        <v>152</v>
      </c>
    </row>
    <row r="162" s="14" customFormat="1">
      <c r="A162" s="14"/>
      <c r="B162" s="254"/>
      <c r="C162" s="255"/>
      <c r="D162" s="244" t="s">
        <v>168</v>
      </c>
      <c r="E162" s="256" t="s">
        <v>1</v>
      </c>
      <c r="F162" s="257" t="s">
        <v>175</v>
      </c>
      <c r="G162" s="255"/>
      <c r="H162" s="258">
        <v>283.86200000000002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168</v>
      </c>
      <c r="AU162" s="264" t="s">
        <v>86</v>
      </c>
      <c r="AV162" s="14" t="s">
        <v>159</v>
      </c>
      <c r="AW162" s="14" t="s">
        <v>30</v>
      </c>
      <c r="AX162" s="14" t="s">
        <v>80</v>
      </c>
      <c r="AY162" s="264" t="s">
        <v>152</v>
      </c>
    </row>
    <row r="163" s="2" customFormat="1" ht="16.5" customHeight="1">
      <c r="A163" s="39"/>
      <c r="B163" s="40"/>
      <c r="C163" s="275" t="s">
        <v>209</v>
      </c>
      <c r="D163" s="275" t="s">
        <v>210</v>
      </c>
      <c r="E163" s="276" t="s">
        <v>211</v>
      </c>
      <c r="F163" s="277" t="s">
        <v>212</v>
      </c>
      <c r="G163" s="278" t="s">
        <v>158</v>
      </c>
      <c r="H163" s="279">
        <v>0.090999999999999998</v>
      </c>
      <c r="I163" s="280"/>
      <c r="J163" s="281">
        <f>ROUND(I163*H163,2)</f>
        <v>0</v>
      </c>
      <c r="K163" s="282"/>
      <c r="L163" s="283"/>
      <c r="M163" s="284" t="s">
        <v>1</v>
      </c>
      <c r="N163" s="285" t="s">
        <v>39</v>
      </c>
      <c r="O163" s="92"/>
      <c r="P163" s="238">
        <f>O163*H163</f>
        <v>0</v>
      </c>
      <c r="Q163" s="238">
        <v>1</v>
      </c>
      <c r="R163" s="238">
        <f>Q163*H163</f>
        <v>0.090999999999999998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213</v>
      </c>
      <c r="AT163" s="240" t="s">
        <v>210</v>
      </c>
      <c r="AU163" s="240" t="s">
        <v>86</v>
      </c>
      <c r="AY163" s="18" t="s">
        <v>152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196</v>
      </c>
      <c r="BM163" s="240" t="s">
        <v>214</v>
      </c>
    </row>
    <row r="164" s="13" customFormat="1">
      <c r="A164" s="13"/>
      <c r="B164" s="242"/>
      <c r="C164" s="243"/>
      <c r="D164" s="244" t="s">
        <v>168</v>
      </c>
      <c r="E164" s="243"/>
      <c r="F164" s="245" t="s">
        <v>215</v>
      </c>
      <c r="G164" s="243"/>
      <c r="H164" s="246">
        <v>0.090999999999999998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168</v>
      </c>
      <c r="AU164" s="252" t="s">
        <v>86</v>
      </c>
      <c r="AV164" s="13" t="s">
        <v>86</v>
      </c>
      <c r="AW164" s="13" t="s">
        <v>4</v>
      </c>
      <c r="AX164" s="13" t="s">
        <v>80</v>
      </c>
      <c r="AY164" s="252" t="s">
        <v>152</v>
      </c>
    </row>
    <row r="165" s="2" customFormat="1" ht="24.15" customHeight="1">
      <c r="A165" s="39"/>
      <c r="B165" s="40"/>
      <c r="C165" s="228" t="s">
        <v>216</v>
      </c>
      <c r="D165" s="228" t="s">
        <v>155</v>
      </c>
      <c r="E165" s="229" t="s">
        <v>217</v>
      </c>
      <c r="F165" s="230" t="s">
        <v>218</v>
      </c>
      <c r="G165" s="231" t="s">
        <v>201</v>
      </c>
      <c r="H165" s="232">
        <v>283.86200000000002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39</v>
      </c>
      <c r="O165" s="92"/>
      <c r="P165" s="238">
        <f>O165*H165</f>
        <v>0</v>
      </c>
      <c r="Q165" s="238">
        <v>0.00088312999999999998</v>
      </c>
      <c r="R165" s="238">
        <f>Q165*H165</f>
        <v>0.25068704806000003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196</v>
      </c>
      <c r="AT165" s="240" t="s">
        <v>155</v>
      </c>
      <c r="AU165" s="240" t="s">
        <v>86</v>
      </c>
      <c r="AY165" s="18" t="s">
        <v>152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196</v>
      </c>
      <c r="BM165" s="240" t="s">
        <v>219</v>
      </c>
    </row>
    <row r="166" s="15" customFormat="1">
      <c r="A166" s="15"/>
      <c r="B166" s="265"/>
      <c r="C166" s="266"/>
      <c r="D166" s="244" t="s">
        <v>168</v>
      </c>
      <c r="E166" s="267" t="s">
        <v>1</v>
      </c>
      <c r="F166" s="268" t="s">
        <v>203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168</v>
      </c>
      <c r="AU166" s="274" t="s">
        <v>86</v>
      </c>
      <c r="AV166" s="15" t="s">
        <v>80</v>
      </c>
      <c r="AW166" s="15" t="s">
        <v>30</v>
      </c>
      <c r="AX166" s="15" t="s">
        <v>73</v>
      </c>
      <c r="AY166" s="274" t="s">
        <v>152</v>
      </c>
    </row>
    <row r="167" s="13" customFormat="1">
      <c r="A167" s="13"/>
      <c r="B167" s="242"/>
      <c r="C167" s="243"/>
      <c r="D167" s="244" t="s">
        <v>168</v>
      </c>
      <c r="E167" s="253" t="s">
        <v>1</v>
      </c>
      <c r="F167" s="245" t="s">
        <v>204</v>
      </c>
      <c r="G167" s="243"/>
      <c r="H167" s="246">
        <v>240.18799999999999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168</v>
      </c>
      <c r="AU167" s="252" t="s">
        <v>86</v>
      </c>
      <c r="AV167" s="13" t="s">
        <v>86</v>
      </c>
      <c r="AW167" s="13" t="s">
        <v>30</v>
      </c>
      <c r="AX167" s="13" t="s">
        <v>73</v>
      </c>
      <c r="AY167" s="252" t="s">
        <v>152</v>
      </c>
    </row>
    <row r="168" s="15" customFormat="1">
      <c r="A168" s="15"/>
      <c r="B168" s="265"/>
      <c r="C168" s="266"/>
      <c r="D168" s="244" t="s">
        <v>168</v>
      </c>
      <c r="E168" s="267" t="s">
        <v>1</v>
      </c>
      <c r="F168" s="268" t="s">
        <v>205</v>
      </c>
      <c r="G168" s="266"/>
      <c r="H168" s="267" t="s">
        <v>1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168</v>
      </c>
      <c r="AU168" s="274" t="s">
        <v>86</v>
      </c>
      <c r="AV168" s="15" t="s">
        <v>80</v>
      </c>
      <c r="AW168" s="15" t="s">
        <v>30</v>
      </c>
      <c r="AX168" s="15" t="s">
        <v>73</v>
      </c>
      <c r="AY168" s="274" t="s">
        <v>152</v>
      </c>
    </row>
    <row r="169" s="13" customFormat="1">
      <c r="A169" s="13"/>
      <c r="B169" s="242"/>
      <c r="C169" s="243"/>
      <c r="D169" s="244" t="s">
        <v>168</v>
      </c>
      <c r="E169" s="253" t="s">
        <v>1</v>
      </c>
      <c r="F169" s="245" t="s">
        <v>206</v>
      </c>
      <c r="G169" s="243"/>
      <c r="H169" s="246">
        <v>25.199999999999999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168</v>
      </c>
      <c r="AU169" s="252" t="s">
        <v>86</v>
      </c>
      <c r="AV169" s="13" t="s">
        <v>86</v>
      </c>
      <c r="AW169" s="13" t="s">
        <v>30</v>
      </c>
      <c r="AX169" s="13" t="s">
        <v>73</v>
      </c>
      <c r="AY169" s="252" t="s">
        <v>152</v>
      </c>
    </row>
    <row r="170" s="13" customFormat="1">
      <c r="A170" s="13"/>
      <c r="B170" s="242"/>
      <c r="C170" s="243"/>
      <c r="D170" s="244" t="s">
        <v>168</v>
      </c>
      <c r="E170" s="253" t="s">
        <v>1</v>
      </c>
      <c r="F170" s="245" t="s">
        <v>207</v>
      </c>
      <c r="G170" s="243"/>
      <c r="H170" s="246">
        <v>13.734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168</v>
      </c>
      <c r="AU170" s="252" t="s">
        <v>86</v>
      </c>
      <c r="AV170" s="13" t="s">
        <v>86</v>
      </c>
      <c r="AW170" s="13" t="s">
        <v>30</v>
      </c>
      <c r="AX170" s="13" t="s">
        <v>73</v>
      </c>
      <c r="AY170" s="252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208</v>
      </c>
      <c r="G171" s="243"/>
      <c r="H171" s="246">
        <v>4.7400000000000002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73</v>
      </c>
      <c r="AY171" s="252" t="s">
        <v>152</v>
      </c>
    </row>
    <row r="172" s="14" customFormat="1">
      <c r="A172" s="14"/>
      <c r="B172" s="254"/>
      <c r="C172" s="255"/>
      <c r="D172" s="244" t="s">
        <v>168</v>
      </c>
      <c r="E172" s="256" t="s">
        <v>1</v>
      </c>
      <c r="F172" s="257" t="s">
        <v>175</v>
      </c>
      <c r="G172" s="255"/>
      <c r="H172" s="258">
        <v>283.86200000000002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168</v>
      </c>
      <c r="AU172" s="264" t="s">
        <v>86</v>
      </c>
      <c r="AV172" s="14" t="s">
        <v>159</v>
      </c>
      <c r="AW172" s="14" t="s">
        <v>30</v>
      </c>
      <c r="AX172" s="14" t="s">
        <v>80</v>
      </c>
      <c r="AY172" s="264" t="s">
        <v>152</v>
      </c>
    </row>
    <row r="173" s="2" customFormat="1" ht="49.05" customHeight="1">
      <c r="A173" s="39"/>
      <c r="B173" s="40"/>
      <c r="C173" s="275" t="s">
        <v>220</v>
      </c>
      <c r="D173" s="275" t="s">
        <v>210</v>
      </c>
      <c r="E173" s="276" t="s">
        <v>221</v>
      </c>
      <c r="F173" s="277" t="s">
        <v>222</v>
      </c>
      <c r="G173" s="278" t="s">
        <v>201</v>
      </c>
      <c r="H173" s="279">
        <v>330.84100000000001</v>
      </c>
      <c r="I173" s="280"/>
      <c r="J173" s="281">
        <f>ROUND(I173*H173,2)</f>
        <v>0</v>
      </c>
      <c r="K173" s="282"/>
      <c r="L173" s="283"/>
      <c r="M173" s="284" t="s">
        <v>1</v>
      </c>
      <c r="N173" s="285" t="s">
        <v>39</v>
      </c>
      <c r="O173" s="92"/>
      <c r="P173" s="238">
        <f>O173*H173</f>
        <v>0</v>
      </c>
      <c r="Q173" s="238">
        <v>0.0054000000000000003</v>
      </c>
      <c r="R173" s="238">
        <f>Q173*H173</f>
        <v>1.7865414000000002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213</v>
      </c>
      <c r="AT173" s="240" t="s">
        <v>210</v>
      </c>
      <c r="AU173" s="240" t="s">
        <v>86</v>
      </c>
      <c r="AY173" s="18" t="s">
        <v>152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196</v>
      </c>
      <c r="BM173" s="240" t="s">
        <v>223</v>
      </c>
    </row>
    <row r="174" s="13" customFormat="1">
      <c r="A174" s="13"/>
      <c r="B174" s="242"/>
      <c r="C174" s="243"/>
      <c r="D174" s="244" t="s">
        <v>168</v>
      </c>
      <c r="E174" s="243"/>
      <c r="F174" s="245" t="s">
        <v>224</v>
      </c>
      <c r="G174" s="243"/>
      <c r="H174" s="246">
        <v>330.84100000000001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168</v>
      </c>
      <c r="AU174" s="252" t="s">
        <v>86</v>
      </c>
      <c r="AV174" s="13" t="s">
        <v>86</v>
      </c>
      <c r="AW174" s="13" t="s">
        <v>4</v>
      </c>
      <c r="AX174" s="13" t="s">
        <v>80</v>
      </c>
      <c r="AY174" s="252" t="s">
        <v>152</v>
      </c>
    </row>
    <row r="175" s="2" customFormat="1" ht="24.15" customHeight="1">
      <c r="A175" s="39"/>
      <c r="B175" s="40"/>
      <c r="C175" s="228" t="s">
        <v>8</v>
      </c>
      <c r="D175" s="228" t="s">
        <v>155</v>
      </c>
      <c r="E175" s="229" t="s">
        <v>225</v>
      </c>
      <c r="F175" s="230" t="s">
        <v>226</v>
      </c>
      <c r="G175" s="231" t="s">
        <v>201</v>
      </c>
      <c r="H175" s="232">
        <v>275.27300000000002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39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0.0032000000000000002</v>
      </c>
      <c r="T175" s="239">
        <f>S175*H175</f>
        <v>0.88087360000000015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196</v>
      </c>
      <c r="AT175" s="240" t="s">
        <v>155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227</v>
      </c>
    </row>
    <row r="176" s="15" customFormat="1">
      <c r="A176" s="15"/>
      <c r="B176" s="265"/>
      <c r="C176" s="266"/>
      <c r="D176" s="244" t="s">
        <v>168</v>
      </c>
      <c r="E176" s="267" t="s">
        <v>1</v>
      </c>
      <c r="F176" s="268" t="s">
        <v>228</v>
      </c>
      <c r="G176" s="266"/>
      <c r="H176" s="267" t="s">
        <v>1</v>
      </c>
      <c r="I176" s="269"/>
      <c r="J176" s="266"/>
      <c r="K176" s="266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168</v>
      </c>
      <c r="AU176" s="274" t="s">
        <v>86</v>
      </c>
      <c r="AV176" s="15" t="s">
        <v>80</v>
      </c>
      <c r="AW176" s="15" t="s">
        <v>30</v>
      </c>
      <c r="AX176" s="15" t="s">
        <v>73</v>
      </c>
      <c r="AY176" s="274" t="s">
        <v>152</v>
      </c>
    </row>
    <row r="177" s="13" customFormat="1">
      <c r="A177" s="13"/>
      <c r="B177" s="242"/>
      <c r="C177" s="243"/>
      <c r="D177" s="244" t="s">
        <v>168</v>
      </c>
      <c r="E177" s="253" t="s">
        <v>1</v>
      </c>
      <c r="F177" s="245" t="s">
        <v>204</v>
      </c>
      <c r="G177" s="243"/>
      <c r="H177" s="246">
        <v>240.18799999999999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168</v>
      </c>
      <c r="AU177" s="252" t="s">
        <v>86</v>
      </c>
      <c r="AV177" s="13" t="s">
        <v>86</v>
      </c>
      <c r="AW177" s="13" t="s">
        <v>30</v>
      </c>
      <c r="AX177" s="13" t="s">
        <v>73</v>
      </c>
      <c r="AY177" s="252" t="s">
        <v>152</v>
      </c>
    </row>
    <row r="178" s="15" customFormat="1">
      <c r="A178" s="15"/>
      <c r="B178" s="265"/>
      <c r="C178" s="266"/>
      <c r="D178" s="244" t="s">
        <v>168</v>
      </c>
      <c r="E178" s="267" t="s">
        <v>1</v>
      </c>
      <c r="F178" s="268" t="s">
        <v>205</v>
      </c>
      <c r="G178" s="266"/>
      <c r="H178" s="267" t="s">
        <v>1</v>
      </c>
      <c r="I178" s="269"/>
      <c r="J178" s="266"/>
      <c r="K178" s="266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168</v>
      </c>
      <c r="AU178" s="274" t="s">
        <v>86</v>
      </c>
      <c r="AV178" s="15" t="s">
        <v>80</v>
      </c>
      <c r="AW178" s="15" t="s">
        <v>30</v>
      </c>
      <c r="AX178" s="15" t="s">
        <v>73</v>
      </c>
      <c r="AY178" s="274" t="s">
        <v>152</v>
      </c>
    </row>
    <row r="179" s="13" customFormat="1">
      <c r="A179" s="13"/>
      <c r="B179" s="242"/>
      <c r="C179" s="243"/>
      <c r="D179" s="244" t="s">
        <v>168</v>
      </c>
      <c r="E179" s="253" t="s">
        <v>1</v>
      </c>
      <c r="F179" s="245" t="s">
        <v>229</v>
      </c>
      <c r="G179" s="243"/>
      <c r="H179" s="246">
        <v>18.899999999999999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168</v>
      </c>
      <c r="AU179" s="252" t="s">
        <v>86</v>
      </c>
      <c r="AV179" s="13" t="s">
        <v>86</v>
      </c>
      <c r="AW179" s="13" t="s">
        <v>30</v>
      </c>
      <c r="AX179" s="13" t="s">
        <v>73</v>
      </c>
      <c r="AY179" s="252" t="s">
        <v>152</v>
      </c>
    </row>
    <row r="180" s="13" customFormat="1">
      <c r="A180" s="13"/>
      <c r="B180" s="242"/>
      <c r="C180" s="243"/>
      <c r="D180" s="244" t="s">
        <v>168</v>
      </c>
      <c r="E180" s="253" t="s">
        <v>1</v>
      </c>
      <c r="F180" s="245" t="s">
        <v>230</v>
      </c>
      <c r="G180" s="243"/>
      <c r="H180" s="246">
        <v>11.445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168</v>
      </c>
      <c r="AU180" s="252" t="s">
        <v>86</v>
      </c>
      <c r="AV180" s="13" t="s">
        <v>86</v>
      </c>
      <c r="AW180" s="13" t="s">
        <v>30</v>
      </c>
      <c r="AX180" s="13" t="s">
        <v>73</v>
      </c>
      <c r="AY180" s="252" t="s">
        <v>152</v>
      </c>
    </row>
    <row r="181" s="13" customFormat="1">
      <c r="A181" s="13"/>
      <c r="B181" s="242"/>
      <c r="C181" s="243"/>
      <c r="D181" s="244" t="s">
        <v>168</v>
      </c>
      <c r="E181" s="253" t="s">
        <v>1</v>
      </c>
      <c r="F181" s="245" t="s">
        <v>208</v>
      </c>
      <c r="G181" s="243"/>
      <c r="H181" s="246">
        <v>4.7400000000000002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168</v>
      </c>
      <c r="AU181" s="252" t="s">
        <v>86</v>
      </c>
      <c r="AV181" s="13" t="s">
        <v>86</v>
      </c>
      <c r="AW181" s="13" t="s">
        <v>30</v>
      </c>
      <c r="AX181" s="13" t="s">
        <v>73</v>
      </c>
      <c r="AY181" s="252" t="s">
        <v>152</v>
      </c>
    </row>
    <row r="182" s="14" customFormat="1">
      <c r="A182" s="14"/>
      <c r="B182" s="254"/>
      <c r="C182" s="255"/>
      <c r="D182" s="244" t="s">
        <v>168</v>
      </c>
      <c r="E182" s="256" t="s">
        <v>1</v>
      </c>
      <c r="F182" s="257" t="s">
        <v>175</v>
      </c>
      <c r="G182" s="255"/>
      <c r="H182" s="258">
        <v>275.27300000000002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168</v>
      </c>
      <c r="AU182" s="264" t="s">
        <v>86</v>
      </c>
      <c r="AV182" s="14" t="s">
        <v>159</v>
      </c>
      <c r="AW182" s="14" t="s">
        <v>30</v>
      </c>
      <c r="AX182" s="14" t="s">
        <v>80</v>
      </c>
      <c r="AY182" s="264" t="s">
        <v>152</v>
      </c>
    </row>
    <row r="183" s="2" customFormat="1" ht="24.15" customHeight="1">
      <c r="A183" s="39"/>
      <c r="B183" s="40"/>
      <c r="C183" s="228" t="s">
        <v>231</v>
      </c>
      <c r="D183" s="228" t="s">
        <v>155</v>
      </c>
      <c r="E183" s="229" t="s">
        <v>232</v>
      </c>
      <c r="F183" s="230" t="s">
        <v>233</v>
      </c>
      <c r="G183" s="231" t="s">
        <v>201</v>
      </c>
      <c r="H183" s="232">
        <v>275.27300000000002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39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0.0032000000000000002</v>
      </c>
      <c r="T183" s="239">
        <f>S183*H183</f>
        <v>0.88087360000000015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196</v>
      </c>
      <c r="AT183" s="240" t="s">
        <v>155</v>
      </c>
      <c r="AU183" s="240" t="s">
        <v>86</v>
      </c>
      <c r="AY183" s="18" t="s">
        <v>152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196</v>
      </c>
      <c r="BM183" s="240" t="s">
        <v>234</v>
      </c>
    </row>
    <row r="184" s="2" customFormat="1" ht="33" customHeight="1">
      <c r="A184" s="39"/>
      <c r="B184" s="40"/>
      <c r="C184" s="228" t="s">
        <v>235</v>
      </c>
      <c r="D184" s="228" t="s">
        <v>155</v>
      </c>
      <c r="E184" s="229" t="s">
        <v>236</v>
      </c>
      <c r="F184" s="230" t="s">
        <v>237</v>
      </c>
      <c r="G184" s="231" t="s">
        <v>201</v>
      </c>
      <c r="H184" s="232">
        <v>320.67899999999997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39</v>
      </c>
      <c r="O184" s="92"/>
      <c r="P184" s="238">
        <f>O184*H184</f>
        <v>0</v>
      </c>
      <c r="Q184" s="238">
        <v>1.0000000000000001E-05</v>
      </c>
      <c r="R184" s="238">
        <f>Q184*H184</f>
        <v>0.0032067900000000002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196</v>
      </c>
      <c r="AT184" s="240" t="s">
        <v>155</v>
      </c>
      <c r="AU184" s="240" t="s">
        <v>86</v>
      </c>
      <c r="AY184" s="18" t="s">
        <v>152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196</v>
      </c>
      <c r="BM184" s="240" t="s">
        <v>238</v>
      </c>
    </row>
    <row r="185" s="15" customFormat="1">
      <c r="A185" s="15"/>
      <c r="B185" s="265"/>
      <c r="C185" s="266"/>
      <c r="D185" s="244" t="s">
        <v>168</v>
      </c>
      <c r="E185" s="267" t="s">
        <v>1</v>
      </c>
      <c r="F185" s="268" t="s">
        <v>203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168</v>
      </c>
      <c r="AU185" s="274" t="s">
        <v>86</v>
      </c>
      <c r="AV185" s="15" t="s">
        <v>80</v>
      </c>
      <c r="AW185" s="15" t="s">
        <v>30</v>
      </c>
      <c r="AX185" s="15" t="s">
        <v>73</v>
      </c>
      <c r="AY185" s="274" t="s">
        <v>152</v>
      </c>
    </row>
    <row r="186" s="13" customFormat="1">
      <c r="A186" s="13"/>
      <c r="B186" s="242"/>
      <c r="C186" s="243"/>
      <c r="D186" s="244" t="s">
        <v>168</v>
      </c>
      <c r="E186" s="253" t="s">
        <v>1</v>
      </c>
      <c r="F186" s="245" t="s">
        <v>204</v>
      </c>
      <c r="G186" s="243"/>
      <c r="H186" s="246">
        <v>240.18799999999999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168</v>
      </c>
      <c r="AU186" s="252" t="s">
        <v>86</v>
      </c>
      <c r="AV186" s="13" t="s">
        <v>86</v>
      </c>
      <c r="AW186" s="13" t="s">
        <v>30</v>
      </c>
      <c r="AX186" s="13" t="s">
        <v>73</v>
      </c>
      <c r="AY186" s="252" t="s">
        <v>152</v>
      </c>
    </row>
    <row r="187" s="15" customFormat="1">
      <c r="A187" s="15"/>
      <c r="B187" s="265"/>
      <c r="C187" s="266"/>
      <c r="D187" s="244" t="s">
        <v>168</v>
      </c>
      <c r="E187" s="267" t="s">
        <v>1</v>
      </c>
      <c r="F187" s="268" t="s">
        <v>205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168</v>
      </c>
      <c r="AU187" s="274" t="s">
        <v>86</v>
      </c>
      <c r="AV187" s="15" t="s">
        <v>80</v>
      </c>
      <c r="AW187" s="15" t="s">
        <v>30</v>
      </c>
      <c r="AX187" s="15" t="s">
        <v>73</v>
      </c>
      <c r="AY187" s="274" t="s">
        <v>152</v>
      </c>
    </row>
    <row r="188" s="13" customFormat="1">
      <c r="A188" s="13"/>
      <c r="B188" s="242"/>
      <c r="C188" s="243"/>
      <c r="D188" s="244" t="s">
        <v>168</v>
      </c>
      <c r="E188" s="253" t="s">
        <v>1</v>
      </c>
      <c r="F188" s="245" t="s">
        <v>239</v>
      </c>
      <c r="G188" s="243"/>
      <c r="H188" s="246">
        <v>15.75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168</v>
      </c>
      <c r="AU188" s="252" t="s">
        <v>86</v>
      </c>
      <c r="AV188" s="13" t="s">
        <v>86</v>
      </c>
      <c r="AW188" s="13" t="s">
        <v>30</v>
      </c>
      <c r="AX188" s="13" t="s">
        <v>73</v>
      </c>
      <c r="AY188" s="252" t="s">
        <v>152</v>
      </c>
    </row>
    <row r="189" s="13" customFormat="1">
      <c r="A189" s="13"/>
      <c r="B189" s="242"/>
      <c r="C189" s="243"/>
      <c r="D189" s="244" t="s">
        <v>168</v>
      </c>
      <c r="E189" s="253" t="s">
        <v>1</v>
      </c>
      <c r="F189" s="245" t="s">
        <v>240</v>
      </c>
      <c r="G189" s="243"/>
      <c r="H189" s="246">
        <v>9.1560000000000006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168</v>
      </c>
      <c r="AU189" s="252" t="s">
        <v>86</v>
      </c>
      <c r="AV189" s="13" t="s">
        <v>86</v>
      </c>
      <c r="AW189" s="13" t="s">
        <v>30</v>
      </c>
      <c r="AX189" s="13" t="s">
        <v>73</v>
      </c>
      <c r="AY189" s="252" t="s">
        <v>152</v>
      </c>
    </row>
    <row r="190" s="13" customFormat="1">
      <c r="A190" s="13"/>
      <c r="B190" s="242"/>
      <c r="C190" s="243"/>
      <c r="D190" s="244" t="s">
        <v>168</v>
      </c>
      <c r="E190" s="253" t="s">
        <v>1</v>
      </c>
      <c r="F190" s="245" t="s">
        <v>208</v>
      </c>
      <c r="G190" s="243"/>
      <c r="H190" s="246">
        <v>4.7400000000000002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168</v>
      </c>
      <c r="AU190" s="252" t="s">
        <v>86</v>
      </c>
      <c r="AV190" s="13" t="s">
        <v>86</v>
      </c>
      <c r="AW190" s="13" t="s">
        <v>30</v>
      </c>
      <c r="AX190" s="13" t="s">
        <v>73</v>
      </c>
      <c r="AY190" s="252" t="s">
        <v>152</v>
      </c>
    </row>
    <row r="191" s="15" customFormat="1">
      <c r="A191" s="15"/>
      <c r="B191" s="265"/>
      <c r="C191" s="266"/>
      <c r="D191" s="244" t="s">
        <v>168</v>
      </c>
      <c r="E191" s="267" t="s">
        <v>1</v>
      </c>
      <c r="F191" s="268" t="s">
        <v>241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168</v>
      </c>
      <c r="AU191" s="274" t="s">
        <v>86</v>
      </c>
      <c r="AV191" s="15" t="s">
        <v>80</v>
      </c>
      <c r="AW191" s="15" t="s">
        <v>30</v>
      </c>
      <c r="AX191" s="15" t="s">
        <v>73</v>
      </c>
      <c r="AY191" s="274" t="s">
        <v>152</v>
      </c>
    </row>
    <row r="192" s="13" customFormat="1">
      <c r="A192" s="13"/>
      <c r="B192" s="242"/>
      <c r="C192" s="243"/>
      <c r="D192" s="244" t="s">
        <v>168</v>
      </c>
      <c r="E192" s="253" t="s">
        <v>1</v>
      </c>
      <c r="F192" s="245" t="s">
        <v>242</v>
      </c>
      <c r="G192" s="243"/>
      <c r="H192" s="246">
        <v>50.844999999999999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168</v>
      </c>
      <c r="AU192" s="252" t="s">
        <v>86</v>
      </c>
      <c r="AV192" s="13" t="s">
        <v>86</v>
      </c>
      <c r="AW192" s="13" t="s">
        <v>30</v>
      </c>
      <c r="AX192" s="13" t="s">
        <v>73</v>
      </c>
      <c r="AY192" s="252" t="s">
        <v>152</v>
      </c>
    </row>
    <row r="193" s="14" customFormat="1">
      <c r="A193" s="14"/>
      <c r="B193" s="254"/>
      <c r="C193" s="255"/>
      <c r="D193" s="244" t="s">
        <v>168</v>
      </c>
      <c r="E193" s="256" t="s">
        <v>1</v>
      </c>
      <c r="F193" s="257" t="s">
        <v>175</v>
      </c>
      <c r="G193" s="255"/>
      <c r="H193" s="258">
        <v>320.67899999999997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168</v>
      </c>
      <c r="AU193" s="264" t="s">
        <v>86</v>
      </c>
      <c r="AV193" s="14" t="s">
        <v>159</v>
      </c>
      <c r="AW193" s="14" t="s">
        <v>30</v>
      </c>
      <c r="AX193" s="14" t="s">
        <v>80</v>
      </c>
      <c r="AY193" s="264" t="s">
        <v>152</v>
      </c>
    </row>
    <row r="194" s="2" customFormat="1" ht="37.8" customHeight="1">
      <c r="A194" s="39"/>
      <c r="B194" s="40"/>
      <c r="C194" s="275" t="s">
        <v>243</v>
      </c>
      <c r="D194" s="275" t="s">
        <v>210</v>
      </c>
      <c r="E194" s="276" t="s">
        <v>244</v>
      </c>
      <c r="F194" s="277" t="s">
        <v>245</v>
      </c>
      <c r="G194" s="278" t="s">
        <v>201</v>
      </c>
      <c r="H194" s="279">
        <v>373.75099999999998</v>
      </c>
      <c r="I194" s="280"/>
      <c r="J194" s="281">
        <f>ROUND(I194*H194,2)</f>
        <v>0</v>
      </c>
      <c r="K194" s="282"/>
      <c r="L194" s="283"/>
      <c r="M194" s="284" t="s">
        <v>1</v>
      </c>
      <c r="N194" s="285" t="s">
        <v>39</v>
      </c>
      <c r="O194" s="92"/>
      <c r="P194" s="238">
        <f>O194*H194</f>
        <v>0</v>
      </c>
      <c r="Q194" s="238">
        <v>0.002</v>
      </c>
      <c r="R194" s="238">
        <f>Q194*H194</f>
        <v>0.747502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213</v>
      </c>
      <c r="AT194" s="240" t="s">
        <v>210</v>
      </c>
      <c r="AU194" s="240" t="s">
        <v>86</v>
      </c>
      <c r="AY194" s="18" t="s">
        <v>152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196</v>
      </c>
      <c r="BM194" s="240" t="s">
        <v>246</v>
      </c>
    </row>
    <row r="195" s="13" customFormat="1">
      <c r="A195" s="13"/>
      <c r="B195" s="242"/>
      <c r="C195" s="243"/>
      <c r="D195" s="244" t="s">
        <v>168</v>
      </c>
      <c r="E195" s="243"/>
      <c r="F195" s="245" t="s">
        <v>247</v>
      </c>
      <c r="G195" s="243"/>
      <c r="H195" s="246">
        <v>373.75099999999998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168</v>
      </c>
      <c r="AU195" s="252" t="s">
        <v>86</v>
      </c>
      <c r="AV195" s="13" t="s">
        <v>86</v>
      </c>
      <c r="AW195" s="13" t="s">
        <v>4</v>
      </c>
      <c r="AX195" s="13" t="s">
        <v>80</v>
      </c>
      <c r="AY195" s="252" t="s">
        <v>152</v>
      </c>
    </row>
    <row r="196" s="2" customFormat="1" ht="37.8" customHeight="1">
      <c r="A196" s="39"/>
      <c r="B196" s="40"/>
      <c r="C196" s="228" t="s">
        <v>196</v>
      </c>
      <c r="D196" s="228" t="s">
        <v>155</v>
      </c>
      <c r="E196" s="229" t="s">
        <v>248</v>
      </c>
      <c r="F196" s="230" t="s">
        <v>249</v>
      </c>
      <c r="G196" s="231" t="s">
        <v>250</v>
      </c>
      <c r="H196" s="232">
        <v>101.69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39</v>
      </c>
      <c r="O196" s="92"/>
      <c r="P196" s="238">
        <f>O196*H196</f>
        <v>0</v>
      </c>
      <c r="Q196" s="238">
        <v>0.00115</v>
      </c>
      <c r="R196" s="238">
        <f>Q196*H196</f>
        <v>0.11694349999999999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196</v>
      </c>
      <c r="AT196" s="240" t="s">
        <v>155</v>
      </c>
      <c r="AU196" s="240" t="s">
        <v>86</v>
      </c>
      <c r="AY196" s="18" t="s">
        <v>152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196</v>
      </c>
      <c r="BM196" s="240" t="s">
        <v>251</v>
      </c>
    </row>
    <row r="197" s="15" customFormat="1">
      <c r="A197" s="15"/>
      <c r="B197" s="265"/>
      <c r="C197" s="266"/>
      <c r="D197" s="244" t="s">
        <v>168</v>
      </c>
      <c r="E197" s="267" t="s">
        <v>1</v>
      </c>
      <c r="F197" s="268" t="s">
        <v>252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168</v>
      </c>
      <c r="AU197" s="274" t="s">
        <v>86</v>
      </c>
      <c r="AV197" s="15" t="s">
        <v>80</v>
      </c>
      <c r="AW197" s="15" t="s">
        <v>30</v>
      </c>
      <c r="AX197" s="15" t="s">
        <v>73</v>
      </c>
      <c r="AY197" s="274" t="s">
        <v>152</v>
      </c>
    </row>
    <row r="198" s="13" customFormat="1">
      <c r="A198" s="13"/>
      <c r="B198" s="242"/>
      <c r="C198" s="243"/>
      <c r="D198" s="244" t="s">
        <v>168</v>
      </c>
      <c r="E198" s="253" t="s">
        <v>1</v>
      </c>
      <c r="F198" s="245" t="s">
        <v>253</v>
      </c>
      <c r="G198" s="243"/>
      <c r="H198" s="246">
        <v>63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168</v>
      </c>
      <c r="AU198" s="252" t="s">
        <v>86</v>
      </c>
      <c r="AV198" s="13" t="s">
        <v>86</v>
      </c>
      <c r="AW198" s="13" t="s">
        <v>30</v>
      </c>
      <c r="AX198" s="13" t="s">
        <v>73</v>
      </c>
      <c r="AY198" s="252" t="s">
        <v>152</v>
      </c>
    </row>
    <row r="199" s="13" customFormat="1">
      <c r="A199" s="13"/>
      <c r="B199" s="242"/>
      <c r="C199" s="243"/>
      <c r="D199" s="244" t="s">
        <v>168</v>
      </c>
      <c r="E199" s="253" t="s">
        <v>1</v>
      </c>
      <c r="F199" s="245" t="s">
        <v>254</v>
      </c>
      <c r="G199" s="243"/>
      <c r="H199" s="246">
        <v>22.890000000000001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168</v>
      </c>
      <c r="AU199" s="252" t="s">
        <v>86</v>
      </c>
      <c r="AV199" s="13" t="s">
        <v>86</v>
      </c>
      <c r="AW199" s="13" t="s">
        <v>30</v>
      </c>
      <c r="AX199" s="13" t="s">
        <v>73</v>
      </c>
      <c r="AY199" s="252" t="s">
        <v>152</v>
      </c>
    </row>
    <row r="200" s="13" customFormat="1">
      <c r="A200" s="13"/>
      <c r="B200" s="242"/>
      <c r="C200" s="243"/>
      <c r="D200" s="244" t="s">
        <v>168</v>
      </c>
      <c r="E200" s="253" t="s">
        <v>1</v>
      </c>
      <c r="F200" s="245" t="s">
        <v>255</v>
      </c>
      <c r="G200" s="243"/>
      <c r="H200" s="246">
        <v>15.800000000000001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168</v>
      </c>
      <c r="AU200" s="252" t="s">
        <v>86</v>
      </c>
      <c r="AV200" s="13" t="s">
        <v>86</v>
      </c>
      <c r="AW200" s="13" t="s">
        <v>30</v>
      </c>
      <c r="AX200" s="13" t="s">
        <v>73</v>
      </c>
      <c r="AY200" s="252" t="s">
        <v>152</v>
      </c>
    </row>
    <row r="201" s="14" customFormat="1">
      <c r="A201" s="14"/>
      <c r="B201" s="254"/>
      <c r="C201" s="255"/>
      <c r="D201" s="244" t="s">
        <v>168</v>
      </c>
      <c r="E201" s="256" t="s">
        <v>1</v>
      </c>
      <c r="F201" s="257" t="s">
        <v>175</v>
      </c>
      <c r="G201" s="255"/>
      <c r="H201" s="258">
        <v>101.69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168</v>
      </c>
      <c r="AU201" s="264" t="s">
        <v>86</v>
      </c>
      <c r="AV201" s="14" t="s">
        <v>159</v>
      </c>
      <c r="AW201" s="14" t="s">
        <v>30</v>
      </c>
      <c r="AX201" s="14" t="s">
        <v>80</v>
      </c>
      <c r="AY201" s="264" t="s">
        <v>152</v>
      </c>
    </row>
    <row r="202" s="2" customFormat="1" ht="37.8" customHeight="1">
      <c r="A202" s="39"/>
      <c r="B202" s="40"/>
      <c r="C202" s="228" t="s">
        <v>256</v>
      </c>
      <c r="D202" s="228" t="s">
        <v>155</v>
      </c>
      <c r="E202" s="229" t="s">
        <v>257</v>
      </c>
      <c r="F202" s="230" t="s">
        <v>258</v>
      </c>
      <c r="G202" s="231" t="s">
        <v>250</v>
      </c>
      <c r="H202" s="232">
        <v>85.890000000000001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39</v>
      </c>
      <c r="O202" s="92"/>
      <c r="P202" s="238">
        <f>O202*H202</f>
        <v>0</v>
      </c>
      <c r="Q202" s="238">
        <v>0.00063000000000000003</v>
      </c>
      <c r="R202" s="238">
        <f>Q202*H202</f>
        <v>0.054110700000000005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196</v>
      </c>
      <c r="AT202" s="240" t="s">
        <v>155</v>
      </c>
      <c r="AU202" s="240" t="s">
        <v>86</v>
      </c>
      <c r="AY202" s="18" t="s">
        <v>152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196</v>
      </c>
      <c r="BM202" s="240" t="s">
        <v>259</v>
      </c>
    </row>
    <row r="203" s="15" customFormat="1">
      <c r="A203" s="15"/>
      <c r="B203" s="265"/>
      <c r="C203" s="266"/>
      <c r="D203" s="244" t="s">
        <v>168</v>
      </c>
      <c r="E203" s="267" t="s">
        <v>1</v>
      </c>
      <c r="F203" s="268" t="s">
        <v>252</v>
      </c>
      <c r="G203" s="266"/>
      <c r="H203" s="267" t="s">
        <v>1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168</v>
      </c>
      <c r="AU203" s="274" t="s">
        <v>86</v>
      </c>
      <c r="AV203" s="15" t="s">
        <v>80</v>
      </c>
      <c r="AW203" s="15" t="s">
        <v>30</v>
      </c>
      <c r="AX203" s="15" t="s">
        <v>73</v>
      </c>
      <c r="AY203" s="274" t="s">
        <v>152</v>
      </c>
    </row>
    <row r="204" s="13" customFormat="1">
      <c r="A204" s="13"/>
      <c r="B204" s="242"/>
      <c r="C204" s="243"/>
      <c r="D204" s="244" t="s">
        <v>168</v>
      </c>
      <c r="E204" s="253" t="s">
        <v>1</v>
      </c>
      <c r="F204" s="245" t="s">
        <v>253</v>
      </c>
      <c r="G204" s="243"/>
      <c r="H204" s="246">
        <v>63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168</v>
      </c>
      <c r="AU204" s="252" t="s">
        <v>86</v>
      </c>
      <c r="AV204" s="13" t="s">
        <v>86</v>
      </c>
      <c r="AW204" s="13" t="s">
        <v>30</v>
      </c>
      <c r="AX204" s="13" t="s">
        <v>73</v>
      </c>
      <c r="AY204" s="252" t="s">
        <v>152</v>
      </c>
    </row>
    <row r="205" s="13" customFormat="1">
      <c r="A205" s="13"/>
      <c r="B205" s="242"/>
      <c r="C205" s="243"/>
      <c r="D205" s="244" t="s">
        <v>168</v>
      </c>
      <c r="E205" s="253" t="s">
        <v>1</v>
      </c>
      <c r="F205" s="245" t="s">
        <v>254</v>
      </c>
      <c r="G205" s="243"/>
      <c r="H205" s="246">
        <v>22.890000000000001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168</v>
      </c>
      <c r="AU205" s="252" t="s">
        <v>86</v>
      </c>
      <c r="AV205" s="13" t="s">
        <v>86</v>
      </c>
      <c r="AW205" s="13" t="s">
        <v>30</v>
      </c>
      <c r="AX205" s="13" t="s">
        <v>73</v>
      </c>
      <c r="AY205" s="252" t="s">
        <v>152</v>
      </c>
    </row>
    <row r="206" s="14" customFormat="1">
      <c r="A206" s="14"/>
      <c r="B206" s="254"/>
      <c r="C206" s="255"/>
      <c r="D206" s="244" t="s">
        <v>168</v>
      </c>
      <c r="E206" s="256" t="s">
        <v>1</v>
      </c>
      <c r="F206" s="257" t="s">
        <v>175</v>
      </c>
      <c r="G206" s="255"/>
      <c r="H206" s="258">
        <v>85.890000000000001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168</v>
      </c>
      <c r="AU206" s="264" t="s">
        <v>86</v>
      </c>
      <c r="AV206" s="14" t="s">
        <v>159</v>
      </c>
      <c r="AW206" s="14" t="s">
        <v>30</v>
      </c>
      <c r="AX206" s="14" t="s">
        <v>80</v>
      </c>
      <c r="AY206" s="264" t="s">
        <v>152</v>
      </c>
    </row>
    <row r="207" s="2" customFormat="1" ht="37.8" customHeight="1">
      <c r="A207" s="39"/>
      <c r="B207" s="40"/>
      <c r="C207" s="228" t="s">
        <v>260</v>
      </c>
      <c r="D207" s="228" t="s">
        <v>155</v>
      </c>
      <c r="E207" s="229" t="s">
        <v>261</v>
      </c>
      <c r="F207" s="230" t="s">
        <v>262</v>
      </c>
      <c r="G207" s="231" t="s">
        <v>250</v>
      </c>
      <c r="H207" s="232">
        <v>38.689999999999998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39</v>
      </c>
      <c r="O207" s="92"/>
      <c r="P207" s="238">
        <f>O207*H207</f>
        <v>0</v>
      </c>
      <c r="Q207" s="238">
        <v>0.00044999999999999999</v>
      </c>
      <c r="R207" s="238">
        <f>Q207*H207</f>
        <v>0.017410499999999999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196</v>
      </c>
      <c r="AT207" s="240" t="s">
        <v>155</v>
      </c>
      <c r="AU207" s="240" t="s">
        <v>86</v>
      </c>
      <c r="AY207" s="18" t="s">
        <v>152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196</v>
      </c>
      <c r="BM207" s="240" t="s">
        <v>263</v>
      </c>
    </row>
    <row r="208" s="13" customFormat="1">
      <c r="A208" s="13"/>
      <c r="B208" s="242"/>
      <c r="C208" s="243"/>
      <c r="D208" s="244" t="s">
        <v>168</v>
      </c>
      <c r="E208" s="253" t="s">
        <v>1</v>
      </c>
      <c r="F208" s="245" t="s">
        <v>254</v>
      </c>
      <c r="G208" s="243"/>
      <c r="H208" s="246">
        <v>22.890000000000001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168</v>
      </c>
      <c r="AU208" s="252" t="s">
        <v>86</v>
      </c>
      <c r="AV208" s="13" t="s">
        <v>86</v>
      </c>
      <c r="AW208" s="13" t="s">
        <v>30</v>
      </c>
      <c r="AX208" s="13" t="s">
        <v>73</v>
      </c>
      <c r="AY208" s="252" t="s">
        <v>152</v>
      </c>
    </row>
    <row r="209" s="13" customFormat="1">
      <c r="A209" s="13"/>
      <c r="B209" s="242"/>
      <c r="C209" s="243"/>
      <c r="D209" s="244" t="s">
        <v>168</v>
      </c>
      <c r="E209" s="253" t="s">
        <v>1</v>
      </c>
      <c r="F209" s="245" t="s">
        <v>255</v>
      </c>
      <c r="G209" s="243"/>
      <c r="H209" s="246">
        <v>15.800000000000001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168</v>
      </c>
      <c r="AU209" s="252" t="s">
        <v>86</v>
      </c>
      <c r="AV209" s="13" t="s">
        <v>86</v>
      </c>
      <c r="AW209" s="13" t="s">
        <v>30</v>
      </c>
      <c r="AX209" s="13" t="s">
        <v>73</v>
      </c>
      <c r="AY209" s="252" t="s">
        <v>152</v>
      </c>
    </row>
    <row r="210" s="14" customFormat="1">
      <c r="A210" s="14"/>
      <c r="B210" s="254"/>
      <c r="C210" s="255"/>
      <c r="D210" s="244" t="s">
        <v>168</v>
      </c>
      <c r="E210" s="256" t="s">
        <v>1</v>
      </c>
      <c r="F210" s="257" t="s">
        <v>175</v>
      </c>
      <c r="G210" s="255"/>
      <c r="H210" s="258">
        <v>38.689999999999998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168</v>
      </c>
      <c r="AU210" s="264" t="s">
        <v>86</v>
      </c>
      <c r="AV210" s="14" t="s">
        <v>159</v>
      </c>
      <c r="AW210" s="14" t="s">
        <v>30</v>
      </c>
      <c r="AX210" s="14" t="s">
        <v>80</v>
      </c>
      <c r="AY210" s="264" t="s">
        <v>152</v>
      </c>
    </row>
    <row r="211" s="2" customFormat="1" ht="33" customHeight="1">
      <c r="A211" s="39"/>
      <c r="B211" s="40"/>
      <c r="C211" s="228" t="s">
        <v>264</v>
      </c>
      <c r="D211" s="228" t="s">
        <v>155</v>
      </c>
      <c r="E211" s="229" t="s">
        <v>265</v>
      </c>
      <c r="F211" s="230" t="s">
        <v>266</v>
      </c>
      <c r="G211" s="231" t="s">
        <v>250</v>
      </c>
      <c r="H211" s="232">
        <v>53.950000000000003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39</v>
      </c>
      <c r="O211" s="92"/>
      <c r="P211" s="238">
        <f>O211*H211</f>
        <v>0</v>
      </c>
      <c r="Q211" s="238">
        <v>0.00165</v>
      </c>
      <c r="R211" s="238">
        <f>Q211*H211</f>
        <v>0.089017499999999999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196</v>
      </c>
      <c r="AT211" s="240" t="s">
        <v>155</v>
      </c>
      <c r="AU211" s="240" t="s">
        <v>86</v>
      </c>
      <c r="AY211" s="18" t="s">
        <v>152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196</v>
      </c>
      <c r="BM211" s="240" t="s">
        <v>267</v>
      </c>
    </row>
    <row r="212" s="15" customFormat="1">
      <c r="A212" s="15"/>
      <c r="B212" s="265"/>
      <c r="C212" s="266"/>
      <c r="D212" s="244" t="s">
        <v>168</v>
      </c>
      <c r="E212" s="267" t="s">
        <v>1</v>
      </c>
      <c r="F212" s="268" t="s">
        <v>268</v>
      </c>
      <c r="G212" s="266"/>
      <c r="H212" s="267" t="s">
        <v>1</v>
      </c>
      <c r="I212" s="269"/>
      <c r="J212" s="266"/>
      <c r="K212" s="266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168</v>
      </c>
      <c r="AU212" s="274" t="s">
        <v>86</v>
      </c>
      <c r="AV212" s="15" t="s">
        <v>80</v>
      </c>
      <c r="AW212" s="15" t="s">
        <v>30</v>
      </c>
      <c r="AX212" s="15" t="s">
        <v>73</v>
      </c>
      <c r="AY212" s="274" t="s">
        <v>152</v>
      </c>
    </row>
    <row r="213" s="13" customFormat="1">
      <c r="A213" s="13"/>
      <c r="B213" s="242"/>
      <c r="C213" s="243"/>
      <c r="D213" s="244" t="s">
        <v>168</v>
      </c>
      <c r="E213" s="253" t="s">
        <v>1</v>
      </c>
      <c r="F213" s="245" t="s">
        <v>269</v>
      </c>
      <c r="G213" s="243"/>
      <c r="H213" s="246">
        <v>53.950000000000003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168</v>
      </c>
      <c r="AU213" s="252" t="s">
        <v>86</v>
      </c>
      <c r="AV213" s="13" t="s">
        <v>86</v>
      </c>
      <c r="AW213" s="13" t="s">
        <v>30</v>
      </c>
      <c r="AX213" s="13" t="s">
        <v>80</v>
      </c>
      <c r="AY213" s="252" t="s">
        <v>152</v>
      </c>
    </row>
    <row r="214" s="2" customFormat="1" ht="33" customHeight="1">
      <c r="A214" s="39"/>
      <c r="B214" s="40"/>
      <c r="C214" s="228" t="s">
        <v>270</v>
      </c>
      <c r="D214" s="228" t="s">
        <v>155</v>
      </c>
      <c r="E214" s="229" t="s">
        <v>271</v>
      </c>
      <c r="F214" s="230" t="s">
        <v>272</v>
      </c>
      <c r="G214" s="231" t="s">
        <v>250</v>
      </c>
      <c r="H214" s="232">
        <v>11.25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39</v>
      </c>
      <c r="O214" s="92"/>
      <c r="P214" s="238">
        <f>O214*H214</f>
        <v>0</v>
      </c>
      <c r="Q214" s="238">
        <v>0.00165</v>
      </c>
      <c r="R214" s="238">
        <f>Q214*H214</f>
        <v>0.018562499999999999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196</v>
      </c>
      <c r="AT214" s="240" t="s">
        <v>155</v>
      </c>
      <c r="AU214" s="240" t="s">
        <v>86</v>
      </c>
      <c r="AY214" s="18" t="s">
        <v>152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196</v>
      </c>
      <c r="BM214" s="240" t="s">
        <v>273</v>
      </c>
    </row>
    <row r="215" s="2" customFormat="1" ht="24.15" customHeight="1">
      <c r="A215" s="39"/>
      <c r="B215" s="40"/>
      <c r="C215" s="228" t="s">
        <v>7</v>
      </c>
      <c r="D215" s="228" t="s">
        <v>155</v>
      </c>
      <c r="E215" s="229" t="s">
        <v>274</v>
      </c>
      <c r="F215" s="230" t="s">
        <v>275</v>
      </c>
      <c r="G215" s="231" t="s">
        <v>201</v>
      </c>
      <c r="H215" s="232">
        <v>272.98399999999998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39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196</v>
      </c>
      <c r="AT215" s="240" t="s">
        <v>155</v>
      </c>
      <c r="AU215" s="240" t="s">
        <v>86</v>
      </c>
      <c r="AY215" s="18" t="s">
        <v>152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196</v>
      </c>
      <c r="BM215" s="240" t="s">
        <v>276</v>
      </c>
    </row>
    <row r="216" s="15" customFormat="1">
      <c r="A216" s="15"/>
      <c r="B216" s="265"/>
      <c r="C216" s="266"/>
      <c r="D216" s="244" t="s">
        <v>168</v>
      </c>
      <c r="E216" s="267" t="s">
        <v>1</v>
      </c>
      <c r="F216" s="268" t="s">
        <v>203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168</v>
      </c>
      <c r="AU216" s="274" t="s">
        <v>86</v>
      </c>
      <c r="AV216" s="15" t="s">
        <v>80</v>
      </c>
      <c r="AW216" s="15" t="s">
        <v>30</v>
      </c>
      <c r="AX216" s="15" t="s">
        <v>73</v>
      </c>
      <c r="AY216" s="274" t="s">
        <v>152</v>
      </c>
    </row>
    <row r="217" s="13" customFormat="1">
      <c r="A217" s="13"/>
      <c r="B217" s="242"/>
      <c r="C217" s="243"/>
      <c r="D217" s="244" t="s">
        <v>168</v>
      </c>
      <c r="E217" s="253" t="s">
        <v>1</v>
      </c>
      <c r="F217" s="245" t="s">
        <v>204</v>
      </c>
      <c r="G217" s="243"/>
      <c r="H217" s="246">
        <v>240.18799999999999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168</v>
      </c>
      <c r="AU217" s="252" t="s">
        <v>86</v>
      </c>
      <c r="AV217" s="13" t="s">
        <v>86</v>
      </c>
      <c r="AW217" s="13" t="s">
        <v>30</v>
      </c>
      <c r="AX217" s="13" t="s">
        <v>73</v>
      </c>
      <c r="AY217" s="252" t="s">
        <v>152</v>
      </c>
    </row>
    <row r="218" s="15" customFormat="1">
      <c r="A218" s="15"/>
      <c r="B218" s="265"/>
      <c r="C218" s="266"/>
      <c r="D218" s="244" t="s">
        <v>168</v>
      </c>
      <c r="E218" s="267" t="s">
        <v>1</v>
      </c>
      <c r="F218" s="268" t="s">
        <v>205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168</v>
      </c>
      <c r="AU218" s="274" t="s">
        <v>86</v>
      </c>
      <c r="AV218" s="15" t="s">
        <v>80</v>
      </c>
      <c r="AW218" s="15" t="s">
        <v>30</v>
      </c>
      <c r="AX218" s="15" t="s">
        <v>73</v>
      </c>
      <c r="AY218" s="274" t="s">
        <v>152</v>
      </c>
    </row>
    <row r="219" s="13" customFormat="1">
      <c r="A219" s="13"/>
      <c r="B219" s="242"/>
      <c r="C219" s="243"/>
      <c r="D219" s="244" t="s">
        <v>168</v>
      </c>
      <c r="E219" s="253" t="s">
        <v>1</v>
      </c>
      <c r="F219" s="245" t="s">
        <v>229</v>
      </c>
      <c r="G219" s="243"/>
      <c r="H219" s="246">
        <v>18.899999999999999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168</v>
      </c>
      <c r="AU219" s="252" t="s">
        <v>86</v>
      </c>
      <c r="AV219" s="13" t="s">
        <v>86</v>
      </c>
      <c r="AW219" s="13" t="s">
        <v>30</v>
      </c>
      <c r="AX219" s="13" t="s">
        <v>73</v>
      </c>
      <c r="AY219" s="252" t="s">
        <v>152</v>
      </c>
    </row>
    <row r="220" s="13" customFormat="1">
      <c r="A220" s="13"/>
      <c r="B220" s="242"/>
      <c r="C220" s="243"/>
      <c r="D220" s="244" t="s">
        <v>168</v>
      </c>
      <c r="E220" s="253" t="s">
        <v>1</v>
      </c>
      <c r="F220" s="245" t="s">
        <v>240</v>
      </c>
      <c r="G220" s="243"/>
      <c r="H220" s="246">
        <v>9.1560000000000006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168</v>
      </c>
      <c r="AU220" s="252" t="s">
        <v>86</v>
      </c>
      <c r="AV220" s="13" t="s">
        <v>86</v>
      </c>
      <c r="AW220" s="13" t="s">
        <v>30</v>
      </c>
      <c r="AX220" s="13" t="s">
        <v>73</v>
      </c>
      <c r="AY220" s="252" t="s">
        <v>152</v>
      </c>
    </row>
    <row r="221" s="13" customFormat="1">
      <c r="A221" s="13"/>
      <c r="B221" s="242"/>
      <c r="C221" s="243"/>
      <c r="D221" s="244" t="s">
        <v>168</v>
      </c>
      <c r="E221" s="253" t="s">
        <v>1</v>
      </c>
      <c r="F221" s="245" t="s">
        <v>208</v>
      </c>
      <c r="G221" s="243"/>
      <c r="H221" s="246">
        <v>4.7400000000000002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168</v>
      </c>
      <c r="AU221" s="252" t="s">
        <v>86</v>
      </c>
      <c r="AV221" s="13" t="s">
        <v>86</v>
      </c>
      <c r="AW221" s="13" t="s">
        <v>30</v>
      </c>
      <c r="AX221" s="13" t="s">
        <v>73</v>
      </c>
      <c r="AY221" s="252" t="s">
        <v>152</v>
      </c>
    </row>
    <row r="222" s="14" customFormat="1">
      <c r="A222" s="14"/>
      <c r="B222" s="254"/>
      <c r="C222" s="255"/>
      <c r="D222" s="244" t="s">
        <v>168</v>
      </c>
      <c r="E222" s="256" t="s">
        <v>1</v>
      </c>
      <c r="F222" s="257" t="s">
        <v>175</v>
      </c>
      <c r="G222" s="255"/>
      <c r="H222" s="258">
        <v>272.98399999999998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168</v>
      </c>
      <c r="AU222" s="264" t="s">
        <v>86</v>
      </c>
      <c r="AV222" s="14" t="s">
        <v>159</v>
      </c>
      <c r="AW222" s="14" t="s">
        <v>30</v>
      </c>
      <c r="AX222" s="14" t="s">
        <v>80</v>
      </c>
      <c r="AY222" s="264" t="s">
        <v>152</v>
      </c>
    </row>
    <row r="223" s="2" customFormat="1" ht="24.15" customHeight="1">
      <c r="A223" s="39"/>
      <c r="B223" s="40"/>
      <c r="C223" s="275" t="s">
        <v>277</v>
      </c>
      <c r="D223" s="275" t="s">
        <v>210</v>
      </c>
      <c r="E223" s="276" t="s">
        <v>278</v>
      </c>
      <c r="F223" s="277" t="s">
        <v>279</v>
      </c>
      <c r="G223" s="278" t="s">
        <v>201</v>
      </c>
      <c r="H223" s="279">
        <v>315.29700000000003</v>
      </c>
      <c r="I223" s="280"/>
      <c r="J223" s="281">
        <f>ROUND(I223*H223,2)</f>
        <v>0</v>
      </c>
      <c r="K223" s="282"/>
      <c r="L223" s="283"/>
      <c r="M223" s="284" t="s">
        <v>1</v>
      </c>
      <c r="N223" s="285" t="s">
        <v>39</v>
      </c>
      <c r="O223" s="92"/>
      <c r="P223" s="238">
        <f>O223*H223</f>
        <v>0</v>
      </c>
      <c r="Q223" s="238">
        <v>0.00029999999999999997</v>
      </c>
      <c r="R223" s="238">
        <f>Q223*H223</f>
        <v>0.094589099999999995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213</v>
      </c>
      <c r="AT223" s="240" t="s">
        <v>210</v>
      </c>
      <c r="AU223" s="240" t="s">
        <v>86</v>
      </c>
      <c r="AY223" s="18" t="s">
        <v>152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196</v>
      </c>
      <c r="BM223" s="240" t="s">
        <v>280</v>
      </c>
    </row>
    <row r="224" s="13" customFormat="1">
      <c r="A224" s="13"/>
      <c r="B224" s="242"/>
      <c r="C224" s="243"/>
      <c r="D224" s="244" t="s">
        <v>168</v>
      </c>
      <c r="E224" s="243"/>
      <c r="F224" s="245" t="s">
        <v>281</v>
      </c>
      <c r="G224" s="243"/>
      <c r="H224" s="246">
        <v>315.29700000000003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168</v>
      </c>
      <c r="AU224" s="252" t="s">
        <v>86</v>
      </c>
      <c r="AV224" s="13" t="s">
        <v>86</v>
      </c>
      <c r="AW224" s="13" t="s">
        <v>4</v>
      </c>
      <c r="AX224" s="13" t="s">
        <v>80</v>
      </c>
      <c r="AY224" s="252" t="s">
        <v>152</v>
      </c>
    </row>
    <row r="225" s="2" customFormat="1" ht="24.15" customHeight="1">
      <c r="A225" s="39"/>
      <c r="B225" s="40"/>
      <c r="C225" s="228" t="s">
        <v>282</v>
      </c>
      <c r="D225" s="228" t="s">
        <v>155</v>
      </c>
      <c r="E225" s="229" t="s">
        <v>283</v>
      </c>
      <c r="F225" s="230" t="s">
        <v>284</v>
      </c>
      <c r="G225" s="231" t="s">
        <v>195</v>
      </c>
      <c r="H225" s="232">
        <v>8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39</v>
      </c>
      <c r="O225" s="92"/>
      <c r="P225" s="238">
        <f>O225*H225</f>
        <v>0</v>
      </c>
      <c r="Q225" s="238">
        <v>0.0063</v>
      </c>
      <c r="R225" s="238">
        <f>Q225*H225</f>
        <v>0.0504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196</v>
      </c>
      <c r="AT225" s="240" t="s">
        <v>155</v>
      </c>
      <c r="AU225" s="240" t="s">
        <v>86</v>
      </c>
      <c r="AY225" s="18" t="s">
        <v>152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196</v>
      </c>
      <c r="BM225" s="240" t="s">
        <v>285</v>
      </c>
    </row>
    <row r="226" s="2" customFormat="1" ht="33" customHeight="1">
      <c r="A226" s="39"/>
      <c r="B226" s="40"/>
      <c r="C226" s="228" t="s">
        <v>286</v>
      </c>
      <c r="D226" s="228" t="s">
        <v>155</v>
      </c>
      <c r="E226" s="229" t="s">
        <v>287</v>
      </c>
      <c r="F226" s="230" t="s">
        <v>288</v>
      </c>
      <c r="G226" s="231" t="s">
        <v>250</v>
      </c>
      <c r="H226" s="232">
        <v>101.69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39</v>
      </c>
      <c r="O226" s="92"/>
      <c r="P226" s="238">
        <f>O226*H226</f>
        <v>0</v>
      </c>
      <c r="Q226" s="238">
        <v>0.00332</v>
      </c>
      <c r="R226" s="238">
        <f>Q226*H226</f>
        <v>0.33761079999999999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196</v>
      </c>
      <c r="AT226" s="240" t="s">
        <v>155</v>
      </c>
      <c r="AU226" s="240" t="s">
        <v>86</v>
      </c>
      <c r="AY226" s="18" t="s">
        <v>152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196</v>
      </c>
      <c r="BM226" s="240" t="s">
        <v>289</v>
      </c>
    </row>
    <row r="227" s="15" customFormat="1">
      <c r="A227" s="15"/>
      <c r="B227" s="265"/>
      <c r="C227" s="266"/>
      <c r="D227" s="244" t="s">
        <v>168</v>
      </c>
      <c r="E227" s="267" t="s">
        <v>1</v>
      </c>
      <c r="F227" s="268" t="s">
        <v>290</v>
      </c>
      <c r="G227" s="266"/>
      <c r="H227" s="267" t="s">
        <v>1</v>
      </c>
      <c r="I227" s="269"/>
      <c r="J227" s="266"/>
      <c r="K227" s="266"/>
      <c r="L227" s="270"/>
      <c r="M227" s="271"/>
      <c r="N227" s="272"/>
      <c r="O227" s="272"/>
      <c r="P227" s="272"/>
      <c r="Q227" s="272"/>
      <c r="R227" s="272"/>
      <c r="S227" s="272"/>
      <c r="T227" s="27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4" t="s">
        <v>168</v>
      </c>
      <c r="AU227" s="274" t="s">
        <v>86</v>
      </c>
      <c r="AV227" s="15" t="s">
        <v>80</v>
      </c>
      <c r="AW227" s="15" t="s">
        <v>30</v>
      </c>
      <c r="AX227" s="15" t="s">
        <v>73</v>
      </c>
      <c r="AY227" s="274" t="s">
        <v>152</v>
      </c>
    </row>
    <row r="228" s="13" customFormat="1">
      <c r="A228" s="13"/>
      <c r="B228" s="242"/>
      <c r="C228" s="243"/>
      <c r="D228" s="244" t="s">
        <v>168</v>
      </c>
      <c r="E228" s="253" t="s">
        <v>1</v>
      </c>
      <c r="F228" s="245" t="s">
        <v>253</v>
      </c>
      <c r="G228" s="243"/>
      <c r="H228" s="246">
        <v>63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168</v>
      </c>
      <c r="AU228" s="252" t="s">
        <v>86</v>
      </c>
      <c r="AV228" s="13" t="s">
        <v>86</v>
      </c>
      <c r="AW228" s="13" t="s">
        <v>30</v>
      </c>
      <c r="AX228" s="13" t="s">
        <v>73</v>
      </c>
      <c r="AY228" s="252" t="s">
        <v>152</v>
      </c>
    </row>
    <row r="229" s="13" customFormat="1">
      <c r="A229" s="13"/>
      <c r="B229" s="242"/>
      <c r="C229" s="243"/>
      <c r="D229" s="244" t="s">
        <v>168</v>
      </c>
      <c r="E229" s="253" t="s">
        <v>1</v>
      </c>
      <c r="F229" s="245" t="s">
        <v>254</v>
      </c>
      <c r="G229" s="243"/>
      <c r="H229" s="246">
        <v>22.890000000000001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168</v>
      </c>
      <c r="AU229" s="252" t="s">
        <v>86</v>
      </c>
      <c r="AV229" s="13" t="s">
        <v>86</v>
      </c>
      <c r="AW229" s="13" t="s">
        <v>30</v>
      </c>
      <c r="AX229" s="13" t="s">
        <v>73</v>
      </c>
      <c r="AY229" s="252" t="s">
        <v>152</v>
      </c>
    </row>
    <row r="230" s="13" customFormat="1">
      <c r="A230" s="13"/>
      <c r="B230" s="242"/>
      <c r="C230" s="243"/>
      <c r="D230" s="244" t="s">
        <v>168</v>
      </c>
      <c r="E230" s="253" t="s">
        <v>1</v>
      </c>
      <c r="F230" s="245" t="s">
        <v>255</v>
      </c>
      <c r="G230" s="243"/>
      <c r="H230" s="246">
        <v>15.800000000000001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168</v>
      </c>
      <c r="AU230" s="252" t="s">
        <v>86</v>
      </c>
      <c r="AV230" s="13" t="s">
        <v>86</v>
      </c>
      <c r="AW230" s="13" t="s">
        <v>30</v>
      </c>
      <c r="AX230" s="13" t="s">
        <v>73</v>
      </c>
      <c r="AY230" s="252" t="s">
        <v>152</v>
      </c>
    </row>
    <row r="231" s="14" customFormat="1">
      <c r="A231" s="14"/>
      <c r="B231" s="254"/>
      <c r="C231" s="255"/>
      <c r="D231" s="244" t="s">
        <v>168</v>
      </c>
      <c r="E231" s="256" t="s">
        <v>1</v>
      </c>
      <c r="F231" s="257" t="s">
        <v>175</v>
      </c>
      <c r="G231" s="255"/>
      <c r="H231" s="258">
        <v>101.69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168</v>
      </c>
      <c r="AU231" s="264" t="s">
        <v>86</v>
      </c>
      <c r="AV231" s="14" t="s">
        <v>159</v>
      </c>
      <c r="AW231" s="14" t="s">
        <v>30</v>
      </c>
      <c r="AX231" s="14" t="s">
        <v>80</v>
      </c>
      <c r="AY231" s="264" t="s">
        <v>152</v>
      </c>
    </row>
    <row r="232" s="2" customFormat="1" ht="24.15" customHeight="1">
      <c r="A232" s="39"/>
      <c r="B232" s="40"/>
      <c r="C232" s="228" t="s">
        <v>291</v>
      </c>
      <c r="D232" s="228" t="s">
        <v>155</v>
      </c>
      <c r="E232" s="229" t="s">
        <v>292</v>
      </c>
      <c r="F232" s="230" t="s">
        <v>293</v>
      </c>
      <c r="G232" s="231" t="s">
        <v>201</v>
      </c>
      <c r="H232" s="232">
        <v>206.97800000000001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39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196</v>
      </c>
      <c r="AT232" s="240" t="s">
        <v>155</v>
      </c>
      <c r="AU232" s="240" t="s">
        <v>86</v>
      </c>
      <c r="AY232" s="18" t="s">
        <v>152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196</v>
      </c>
      <c r="BM232" s="240" t="s">
        <v>294</v>
      </c>
    </row>
    <row r="233" s="15" customFormat="1">
      <c r="A233" s="15"/>
      <c r="B233" s="265"/>
      <c r="C233" s="266"/>
      <c r="D233" s="244" t="s">
        <v>168</v>
      </c>
      <c r="E233" s="267" t="s">
        <v>1</v>
      </c>
      <c r="F233" s="268" t="s">
        <v>203</v>
      </c>
      <c r="G233" s="266"/>
      <c r="H233" s="267" t="s">
        <v>1</v>
      </c>
      <c r="I233" s="269"/>
      <c r="J233" s="266"/>
      <c r="K233" s="266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168</v>
      </c>
      <c r="AU233" s="274" t="s">
        <v>86</v>
      </c>
      <c r="AV233" s="15" t="s">
        <v>80</v>
      </c>
      <c r="AW233" s="15" t="s">
        <v>30</v>
      </c>
      <c r="AX233" s="15" t="s">
        <v>73</v>
      </c>
      <c r="AY233" s="274" t="s">
        <v>152</v>
      </c>
    </row>
    <row r="234" s="15" customFormat="1">
      <c r="A234" s="15"/>
      <c r="B234" s="265"/>
      <c r="C234" s="266"/>
      <c r="D234" s="244" t="s">
        <v>168</v>
      </c>
      <c r="E234" s="267" t="s">
        <v>1</v>
      </c>
      <c r="F234" s="268" t="s">
        <v>295</v>
      </c>
      <c r="G234" s="266"/>
      <c r="H234" s="267" t="s">
        <v>1</v>
      </c>
      <c r="I234" s="269"/>
      <c r="J234" s="266"/>
      <c r="K234" s="266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168</v>
      </c>
      <c r="AU234" s="274" t="s">
        <v>86</v>
      </c>
      <c r="AV234" s="15" t="s">
        <v>80</v>
      </c>
      <c r="AW234" s="15" t="s">
        <v>30</v>
      </c>
      <c r="AX234" s="15" t="s">
        <v>73</v>
      </c>
      <c r="AY234" s="274" t="s">
        <v>152</v>
      </c>
    </row>
    <row r="235" s="13" customFormat="1">
      <c r="A235" s="13"/>
      <c r="B235" s="242"/>
      <c r="C235" s="243"/>
      <c r="D235" s="244" t="s">
        <v>168</v>
      </c>
      <c r="E235" s="253" t="s">
        <v>1</v>
      </c>
      <c r="F235" s="245" t="s">
        <v>296</v>
      </c>
      <c r="G235" s="243"/>
      <c r="H235" s="246">
        <v>222.053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168</v>
      </c>
      <c r="AU235" s="252" t="s">
        <v>86</v>
      </c>
      <c r="AV235" s="13" t="s">
        <v>86</v>
      </c>
      <c r="AW235" s="13" t="s">
        <v>30</v>
      </c>
      <c r="AX235" s="13" t="s">
        <v>73</v>
      </c>
      <c r="AY235" s="252" t="s">
        <v>152</v>
      </c>
    </row>
    <row r="236" s="13" customFormat="1">
      <c r="A236" s="13"/>
      <c r="B236" s="242"/>
      <c r="C236" s="243"/>
      <c r="D236" s="244" t="s">
        <v>168</v>
      </c>
      <c r="E236" s="253" t="s">
        <v>1</v>
      </c>
      <c r="F236" s="245" t="s">
        <v>297</v>
      </c>
      <c r="G236" s="243"/>
      <c r="H236" s="246">
        <v>-15.074999999999999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168</v>
      </c>
      <c r="AU236" s="252" t="s">
        <v>86</v>
      </c>
      <c r="AV236" s="13" t="s">
        <v>86</v>
      </c>
      <c r="AW236" s="13" t="s">
        <v>30</v>
      </c>
      <c r="AX236" s="13" t="s">
        <v>73</v>
      </c>
      <c r="AY236" s="252" t="s">
        <v>152</v>
      </c>
    </row>
    <row r="237" s="14" customFormat="1">
      <c r="A237" s="14"/>
      <c r="B237" s="254"/>
      <c r="C237" s="255"/>
      <c r="D237" s="244" t="s">
        <v>168</v>
      </c>
      <c r="E237" s="256" t="s">
        <v>1</v>
      </c>
      <c r="F237" s="257" t="s">
        <v>175</v>
      </c>
      <c r="G237" s="255"/>
      <c r="H237" s="258">
        <v>206.97800000000001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168</v>
      </c>
      <c r="AU237" s="264" t="s">
        <v>86</v>
      </c>
      <c r="AV237" s="14" t="s">
        <v>159</v>
      </c>
      <c r="AW237" s="14" t="s">
        <v>30</v>
      </c>
      <c r="AX237" s="14" t="s">
        <v>80</v>
      </c>
      <c r="AY237" s="264" t="s">
        <v>152</v>
      </c>
    </row>
    <row r="238" s="2" customFormat="1" ht="16.5" customHeight="1">
      <c r="A238" s="39"/>
      <c r="B238" s="40"/>
      <c r="C238" s="228" t="s">
        <v>298</v>
      </c>
      <c r="D238" s="228" t="s">
        <v>155</v>
      </c>
      <c r="E238" s="229" t="s">
        <v>299</v>
      </c>
      <c r="F238" s="230" t="s">
        <v>300</v>
      </c>
      <c r="G238" s="231" t="s">
        <v>201</v>
      </c>
      <c r="H238" s="232">
        <v>224.94499999999999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39</v>
      </c>
      <c r="O238" s="92"/>
      <c r="P238" s="238">
        <f>O238*H238</f>
        <v>0</v>
      </c>
      <c r="Q238" s="238">
        <v>0.00013999999999999999</v>
      </c>
      <c r="R238" s="238">
        <f>Q238*H238</f>
        <v>0.031492299999999994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196</v>
      </c>
      <c r="AT238" s="240" t="s">
        <v>155</v>
      </c>
      <c r="AU238" s="240" t="s">
        <v>86</v>
      </c>
      <c r="AY238" s="18" t="s">
        <v>152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196</v>
      </c>
      <c r="BM238" s="240" t="s">
        <v>301</v>
      </c>
    </row>
    <row r="239" s="15" customFormat="1">
      <c r="A239" s="15"/>
      <c r="B239" s="265"/>
      <c r="C239" s="266"/>
      <c r="D239" s="244" t="s">
        <v>168</v>
      </c>
      <c r="E239" s="267" t="s">
        <v>1</v>
      </c>
      <c r="F239" s="268" t="s">
        <v>302</v>
      </c>
      <c r="G239" s="266"/>
      <c r="H239" s="267" t="s">
        <v>1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168</v>
      </c>
      <c r="AU239" s="274" t="s">
        <v>86</v>
      </c>
      <c r="AV239" s="15" t="s">
        <v>80</v>
      </c>
      <c r="AW239" s="15" t="s">
        <v>30</v>
      </c>
      <c r="AX239" s="15" t="s">
        <v>73</v>
      </c>
      <c r="AY239" s="274" t="s">
        <v>152</v>
      </c>
    </row>
    <row r="240" s="13" customFormat="1">
      <c r="A240" s="13"/>
      <c r="B240" s="242"/>
      <c r="C240" s="243"/>
      <c r="D240" s="244" t="s">
        <v>168</v>
      </c>
      <c r="E240" s="253" t="s">
        <v>1</v>
      </c>
      <c r="F240" s="245" t="s">
        <v>204</v>
      </c>
      <c r="G240" s="243"/>
      <c r="H240" s="246">
        <v>240.18799999999999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168</v>
      </c>
      <c r="AU240" s="252" t="s">
        <v>86</v>
      </c>
      <c r="AV240" s="13" t="s">
        <v>86</v>
      </c>
      <c r="AW240" s="13" t="s">
        <v>30</v>
      </c>
      <c r="AX240" s="13" t="s">
        <v>73</v>
      </c>
      <c r="AY240" s="252" t="s">
        <v>152</v>
      </c>
    </row>
    <row r="241" s="13" customFormat="1">
      <c r="A241" s="13"/>
      <c r="B241" s="242"/>
      <c r="C241" s="243"/>
      <c r="D241" s="244" t="s">
        <v>168</v>
      </c>
      <c r="E241" s="253" t="s">
        <v>1</v>
      </c>
      <c r="F241" s="245" t="s">
        <v>303</v>
      </c>
      <c r="G241" s="243"/>
      <c r="H241" s="246">
        <v>-15.243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168</v>
      </c>
      <c r="AU241" s="252" t="s">
        <v>86</v>
      </c>
      <c r="AV241" s="13" t="s">
        <v>86</v>
      </c>
      <c r="AW241" s="13" t="s">
        <v>30</v>
      </c>
      <c r="AX241" s="13" t="s">
        <v>73</v>
      </c>
      <c r="AY241" s="252" t="s">
        <v>152</v>
      </c>
    </row>
    <row r="242" s="14" customFormat="1">
      <c r="A242" s="14"/>
      <c r="B242" s="254"/>
      <c r="C242" s="255"/>
      <c r="D242" s="244" t="s">
        <v>168</v>
      </c>
      <c r="E242" s="256" t="s">
        <v>1</v>
      </c>
      <c r="F242" s="257" t="s">
        <v>175</v>
      </c>
      <c r="G242" s="255"/>
      <c r="H242" s="258">
        <v>224.94499999999999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168</v>
      </c>
      <c r="AU242" s="264" t="s">
        <v>86</v>
      </c>
      <c r="AV242" s="14" t="s">
        <v>159</v>
      </c>
      <c r="AW242" s="14" t="s">
        <v>30</v>
      </c>
      <c r="AX242" s="14" t="s">
        <v>80</v>
      </c>
      <c r="AY242" s="264" t="s">
        <v>152</v>
      </c>
    </row>
    <row r="243" s="2" customFormat="1" ht="24.15" customHeight="1">
      <c r="A243" s="39"/>
      <c r="B243" s="40"/>
      <c r="C243" s="228" t="s">
        <v>304</v>
      </c>
      <c r="D243" s="228" t="s">
        <v>155</v>
      </c>
      <c r="E243" s="229" t="s">
        <v>305</v>
      </c>
      <c r="F243" s="230" t="s">
        <v>306</v>
      </c>
      <c r="G243" s="231" t="s">
        <v>307</v>
      </c>
      <c r="H243" s="286"/>
      <c r="I243" s="233"/>
      <c r="J243" s="234">
        <f>ROUND(I243*H243,2)</f>
        <v>0</v>
      </c>
      <c r="K243" s="235"/>
      <c r="L243" s="45"/>
      <c r="M243" s="236" t="s">
        <v>1</v>
      </c>
      <c r="N243" s="237" t="s">
        <v>39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196</v>
      </c>
      <c r="AT243" s="240" t="s">
        <v>155</v>
      </c>
      <c r="AU243" s="240" t="s">
        <v>86</v>
      </c>
      <c r="AY243" s="18" t="s">
        <v>152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196</v>
      </c>
      <c r="BM243" s="240" t="s">
        <v>308</v>
      </c>
    </row>
    <row r="244" s="12" customFormat="1" ht="22.8" customHeight="1">
      <c r="A244" s="12"/>
      <c r="B244" s="212"/>
      <c r="C244" s="213"/>
      <c r="D244" s="214" t="s">
        <v>72</v>
      </c>
      <c r="E244" s="226" t="s">
        <v>309</v>
      </c>
      <c r="F244" s="226" t="s">
        <v>310</v>
      </c>
      <c r="G244" s="213"/>
      <c r="H244" s="213"/>
      <c r="I244" s="216"/>
      <c r="J244" s="227">
        <f>BK244</f>
        <v>0</v>
      </c>
      <c r="K244" s="213"/>
      <c r="L244" s="218"/>
      <c r="M244" s="219"/>
      <c r="N244" s="220"/>
      <c r="O244" s="220"/>
      <c r="P244" s="221">
        <f>SUM(P245:P278)</f>
        <v>0</v>
      </c>
      <c r="Q244" s="220"/>
      <c r="R244" s="221">
        <f>SUM(R245:R278)</f>
        <v>1.7174701400000001</v>
      </c>
      <c r="S244" s="220"/>
      <c r="T244" s="222">
        <f>SUM(T245:T278)</f>
        <v>1.344265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3" t="s">
        <v>86</v>
      </c>
      <c r="AT244" s="224" t="s">
        <v>72</v>
      </c>
      <c r="AU244" s="224" t="s">
        <v>80</v>
      </c>
      <c r="AY244" s="223" t="s">
        <v>152</v>
      </c>
      <c r="BK244" s="225">
        <f>SUM(BK245:BK278)</f>
        <v>0</v>
      </c>
    </row>
    <row r="245" s="2" customFormat="1" ht="24.15" customHeight="1">
      <c r="A245" s="39"/>
      <c r="B245" s="40"/>
      <c r="C245" s="228" t="s">
        <v>311</v>
      </c>
      <c r="D245" s="228" t="s">
        <v>155</v>
      </c>
      <c r="E245" s="229" t="s">
        <v>312</v>
      </c>
      <c r="F245" s="230" t="s">
        <v>313</v>
      </c>
      <c r="G245" s="231" t="s">
        <v>201</v>
      </c>
      <c r="H245" s="232">
        <v>37.799999999999997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39</v>
      </c>
      <c r="O245" s="92"/>
      <c r="P245" s="238">
        <f>O245*H245</f>
        <v>0</v>
      </c>
      <c r="Q245" s="238">
        <v>0.0060000000000000001</v>
      </c>
      <c r="R245" s="238">
        <f>Q245*H245</f>
        <v>0.22679999999999997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196</v>
      </c>
      <c r="AT245" s="240" t="s">
        <v>155</v>
      </c>
      <c r="AU245" s="240" t="s">
        <v>86</v>
      </c>
      <c r="AY245" s="18" t="s">
        <v>152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196</v>
      </c>
      <c r="BM245" s="240" t="s">
        <v>314</v>
      </c>
    </row>
    <row r="246" s="15" customFormat="1">
      <c r="A246" s="15"/>
      <c r="B246" s="265"/>
      <c r="C246" s="266"/>
      <c r="D246" s="244" t="s">
        <v>168</v>
      </c>
      <c r="E246" s="267" t="s">
        <v>1</v>
      </c>
      <c r="F246" s="268" t="s">
        <v>252</v>
      </c>
      <c r="G246" s="266"/>
      <c r="H246" s="267" t="s">
        <v>1</v>
      </c>
      <c r="I246" s="269"/>
      <c r="J246" s="266"/>
      <c r="K246" s="266"/>
      <c r="L246" s="270"/>
      <c r="M246" s="271"/>
      <c r="N246" s="272"/>
      <c r="O246" s="272"/>
      <c r="P246" s="272"/>
      <c r="Q246" s="272"/>
      <c r="R246" s="272"/>
      <c r="S246" s="272"/>
      <c r="T246" s="27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4" t="s">
        <v>168</v>
      </c>
      <c r="AU246" s="274" t="s">
        <v>86</v>
      </c>
      <c r="AV246" s="15" t="s">
        <v>80</v>
      </c>
      <c r="AW246" s="15" t="s">
        <v>30</v>
      </c>
      <c r="AX246" s="15" t="s">
        <v>73</v>
      </c>
      <c r="AY246" s="274" t="s">
        <v>152</v>
      </c>
    </row>
    <row r="247" s="13" customFormat="1">
      <c r="A247" s="13"/>
      <c r="B247" s="242"/>
      <c r="C247" s="243"/>
      <c r="D247" s="244" t="s">
        <v>168</v>
      </c>
      <c r="E247" s="253" t="s">
        <v>1</v>
      </c>
      <c r="F247" s="245" t="s">
        <v>315</v>
      </c>
      <c r="G247" s="243"/>
      <c r="H247" s="246">
        <v>37.799999999999997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168</v>
      </c>
      <c r="AU247" s="252" t="s">
        <v>86</v>
      </c>
      <c r="AV247" s="13" t="s">
        <v>86</v>
      </c>
      <c r="AW247" s="13" t="s">
        <v>30</v>
      </c>
      <c r="AX247" s="13" t="s">
        <v>80</v>
      </c>
      <c r="AY247" s="252" t="s">
        <v>152</v>
      </c>
    </row>
    <row r="248" s="2" customFormat="1" ht="16.5" customHeight="1">
      <c r="A248" s="39"/>
      <c r="B248" s="40"/>
      <c r="C248" s="275" t="s">
        <v>316</v>
      </c>
      <c r="D248" s="275" t="s">
        <v>210</v>
      </c>
      <c r="E248" s="276" t="s">
        <v>317</v>
      </c>
      <c r="F248" s="277" t="s">
        <v>318</v>
      </c>
      <c r="G248" s="278" t="s">
        <v>201</v>
      </c>
      <c r="H248" s="279">
        <v>39.689999999999998</v>
      </c>
      <c r="I248" s="280"/>
      <c r="J248" s="281">
        <f>ROUND(I248*H248,2)</f>
        <v>0</v>
      </c>
      <c r="K248" s="282"/>
      <c r="L248" s="283"/>
      <c r="M248" s="284" t="s">
        <v>1</v>
      </c>
      <c r="N248" s="285" t="s">
        <v>39</v>
      </c>
      <c r="O248" s="92"/>
      <c r="P248" s="238">
        <f>O248*H248</f>
        <v>0</v>
      </c>
      <c r="Q248" s="238">
        <v>0.0023</v>
      </c>
      <c r="R248" s="238">
        <f>Q248*H248</f>
        <v>0.091286999999999993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213</v>
      </c>
      <c r="AT248" s="240" t="s">
        <v>210</v>
      </c>
      <c r="AU248" s="240" t="s">
        <v>86</v>
      </c>
      <c r="AY248" s="18" t="s">
        <v>152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196</v>
      </c>
      <c r="BM248" s="240" t="s">
        <v>319</v>
      </c>
    </row>
    <row r="249" s="13" customFormat="1">
      <c r="A249" s="13"/>
      <c r="B249" s="242"/>
      <c r="C249" s="243"/>
      <c r="D249" s="244" t="s">
        <v>168</v>
      </c>
      <c r="E249" s="243"/>
      <c r="F249" s="245" t="s">
        <v>320</v>
      </c>
      <c r="G249" s="243"/>
      <c r="H249" s="246">
        <v>39.689999999999998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168</v>
      </c>
      <c r="AU249" s="252" t="s">
        <v>86</v>
      </c>
      <c r="AV249" s="13" t="s">
        <v>86</v>
      </c>
      <c r="AW249" s="13" t="s">
        <v>4</v>
      </c>
      <c r="AX249" s="13" t="s">
        <v>80</v>
      </c>
      <c r="AY249" s="252" t="s">
        <v>152</v>
      </c>
    </row>
    <row r="250" s="2" customFormat="1" ht="37.8" customHeight="1">
      <c r="A250" s="39"/>
      <c r="B250" s="40"/>
      <c r="C250" s="228" t="s">
        <v>321</v>
      </c>
      <c r="D250" s="228" t="s">
        <v>155</v>
      </c>
      <c r="E250" s="229" t="s">
        <v>322</v>
      </c>
      <c r="F250" s="230" t="s">
        <v>323</v>
      </c>
      <c r="G250" s="231" t="s">
        <v>201</v>
      </c>
      <c r="H250" s="232">
        <v>9.4800000000000004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39</v>
      </c>
      <c r="O250" s="92"/>
      <c r="P250" s="238">
        <f>O250*H250</f>
        <v>0</v>
      </c>
      <c r="Q250" s="238">
        <v>0.0061199999999999996</v>
      </c>
      <c r="R250" s="238">
        <f>Q250*H250</f>
        <v>0.058017599999999996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196</v>
      </c>
      <c r="AT250" s="240" t="s">
        <v>155</v>
      </c>
      <c r="AU250" s="240" t="s">
        <v>86</v>
      </c>
      <c r="AY250" s="18" t="s">
        <v>152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196</v>
      </c>
      <c r="BM250" s="240" t="s">
        <v>324</v>
      </c>
    </row>
    <row r="251" s="15" customFormat="1">
      <c r="A251" s="15"/>
      <c r="B251" s="265"/>
      <c r="C251" s="266"/>
      <c r="D251" s="244" t="s">
        <v>168</v>
      </c>
      <c r="E251" s="267" t="s">
        <v>1</v>
      </c>
      <c r="F251" s="268" t="s">
        <v>92</v>
      </c>
      <c r="G251" s="266"/>
      <c r="H251" s="267" t="s">
        <v>1</v>
      </c>
      <c r="I251" s="269"/>
      <c r="J251" s="266"/>
      <c r="K251" s="266"/>
      <c r="L251" s="270"/>
      <c r="M251" s="271"/>
      <c r="N251" s="272"/>
      <c r="O251" s="272"/>
      <c r="P251" s="272"/>
      <c r="Q251" s="272"/>
      <c r="R251" s="272"/>
      <c r="S251" s="272"/>
      <c r="T251" s="27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4" t="s">
        <v>168</v>
      </c>
      <c r="AU251" s="274" t="s">
        <v>86</v>
      </c>
      <c r="AV251" s="15" t="s">
        <v>80</v>
      </c>
      <c r="AW251" s="15" t="s">
        <v>30</v>
      </c>
      <c r="AX251" s="15" t="s">
        <v>73</v>
      </c>
      <c r="AY251" s="274" t="s">
        <v>152</v>
      </c>
    </row>
    <row r="252" s="13" customFormat="1">
      <c r="A252" s="13"/>
      <c r="B252" s="242"/>
      <c r="C252" s="243"/>
      <c r="D252" s="244" t="s">
        <v>168</v>
      </c>
      <c r="E252" s="253" t="s">
        <v>1</v>
      </c>
      <c r="F252" s="245" t="s">
        <v>325</v>
      </c>
      <c r="G252" s="243"/>
      <c r="H252" s="246">
        <v>9.4800000000000004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168</v>
      </c>
      <c r="AU252" s="252" t="s">
        <v>86</v>
      </c>
      <c r="AV252" s="13" t="s">
        <v>86</v>
      </c>
      <c r="AW252" s="13" t="s">
        <v>30</v>
      </c>
      <c r="AX252" s="13" t="s">
        <v>80</v>
      </c>
      <c r="AY252" s="252" t="s">
        <v>152</v>
      </c>
    </row>
    <row r="253" s="2" customFormat="1" ht="24.15" customHeight="1">
      <c r="A253" s="39"/>
      <c r="B253" s="40"/>
      <c r="C253" s="275" t="s">
        <v>326</v>
      </c>
      <c r="D253" s="275" t="s">
        <v>210</v>
      </c>
      <c r="E253" s="276" t="s">
        <v>327</v>
      </c>
      <c r="F253" s="277" t="s">
        <v>328</v>
      </c>
      <c r="G253" s="278" t="s">
        <v>201</v>
      </c>
      <c r="H253" s="279">
        <v>9.9540000000000006</v>
      </c>
      <c r="I253" s="280"/>
      <c r="J253" s="281">
        <f>ROUND(I253*H253,2)</f>
        <v>0</v>
      </c>
      <c r="K253" s="282"/>
      <c r="L253" s="283"/>
      <c r="M253" s="284" t="s">
        <v>1</v>
      </c>
      <c r="N253" s="285" t="s">
        <v>39</v>
      </c>
      <c r="O253" s="92"/>
      <c r="P253" s="238">
        <f>O253*H253</f>
        <v>0</v>
      </c>
      <c r="Q253" s="238">
        <v>0.0011999999999999999</v>
      </c>
      <c r="R253" s="238">
        <f>Q253*H253</f>
        <v>0.0119448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213</v>
      </c>
      <c r="AT253" s="240" t="s">
        <v>210</v>
      </c>
      <c r="AU253" s="240" t="s">
        <v>86</v>
      </c>
      <c r="AY253" s="18" t="s">
        <v>152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196</v>
      </c>
      <c r="BM253" s="240" t="s">
        <v>329</v>
      </c>
    </row>
    <row r="254" s="13" customFormat="1">
      <c r="A254" s="13"/>
      <c r="B254" s="242"/>
      <c r="C254" s="243"/>
      <c r="D254" s="244" t="s">
        <v>168</v>
      </c>
      <c r="E254" s="243"/>
      <c r="F254" s="245" t="s">
        <v>330</v>
      </c>
      <c r="G254" s="243"/>
      <c r="H254" s="246">
        <v>9.9540000000000006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168</v>
      </c>
      <c r="AU254" s="252" t="s">
        <v>86</v>
      </c>
      <c r="AV254" s="13" t="s">
        <v>86</v>
      </c>
      <c r="AW254" s="13" t="s">
        <v>4</v>
      </c>
      <c r="AX254" s="13" t="s">
        <v>80</v>
      </c>
      <c r="AY254" s="252" t="s">
        <v>152</v>
      </c>
    </row>
    <row r="255" s="2" customFormat="1" ht="24.15" customHeight="1">
      <c r="A255" s="39"/>
      <c r="B255" s="40"/>
      <c r="C255" s="228" t="s">
        <v>213</v>
      </c>
      <c r="D255" s="228" t="s">
        <v>155</v>
      </c>
      <c r="E255" s="229" t="s">
        <v>331</v>
      </c>
      <c r="F255" s="230" t="s">
        <v>332</v>
      </c>
      <c r="G255" s="231" t="s">
        <v>201</v>
      </c>
      <c r="H255" s="232">
        <v>265.49000000000001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39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196</v>
      </c>
      <c r="AT255" s="240" t="s">
        <v>155</v>
      </c>
      <c r="AU255" s="240" t="s">
        <v>86</v>
      </c>
      <c r="AY255" s="18" t="s">
        <v>152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196</v>
      </c>
      <c r="BM255" s="240" t="s">
        <v>333</v>
      </c>
    </row>
    <row r="256" s="15" customFormat="1">
      <c r="A256" s="15"/>
      <c r="B256" s="265"/>
      <c r="C256" s="266"/>
      <c r="D256" s="244" t="s">
        <v>168</v>
      </c>
      <c r="E256" s="267" t="s">
        <v>1</v>
      </c>
      <c r="F256" s="268" t="s">
        <v>228</v>
      </c>
      <c r="G256" s="266"/>
      <c r="H256" s="267" t="s">
        <v>1</v>
      </c>
      <c r="I256" s="269"/>
      <c r="J256" s="266"/>
      <c r="K256" s="266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168</v>
      </c>
      <c r="AU256" s="274" t="s">
        <v>86</v>
      </c>
      <c r="AV256" s="15" t="s">
        <v>80</v>
      </c>
      <c r="AW256" s="15" t="s">
        <v>30</v>
      </c>
      <c r="AX256" s="15" t="s">
        <v>73</v>
      </c>
      <c r="AY256" s="274" t="s">
        <v>152</v>
      </c>
    </row>
    <row r="257" s="13" customFormat="1">
      <c r="A257" s="13"/>
      <c r="B257" s="242"/>
      <c r="C257" s="243"/>
      <c r="D257" s="244" t="s">
        <v>168</v>
      </c>
      <c r="E257" s="253" t="s">
        <v>1</v>
      </c>
      <c r="F257" s="245" t="s">
        <v>334</v>
      </c>
      <c r="G257" s="243"/>
      <c r="H257" s="246">
        <v>206.81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168</v>
      </c>
      <c r="AU257" s="252" t="s">
        <v>86</v>
      </c>
      <c r="AV257" s="13" t="s">
        <v>86</v>
      </c>
      <c r="AW257" s="13" t="s">
        <v>30</v>
      </c>
      <c r="AX257" s="13" t="s">
        <v>73</v>
      </c>
      <c r="AY257" s="252" t="s">
        <v>152</v>
      </c>
    </row>
    <row r="258" s="15" customFormat="1">
      <c r="A258" s="15"/>
      <c r="B258" s="265"/>
      <c r="C258" s="266"/>
      <c r="D258" s="244" t="s">
        <v>168</v>
      </c>
      <c r="E258" s="267" t="s">
        <v>1</v>
      </c>
      <c r="F258" s="268" t="s">
        <v>335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4" t="s">
        <v>168</v>
      </c>
      <c r="AU258" s="274" t="s">
        <v>86</v>
      </c>
      <c r="AV258" s="15" t="s">
        <v>80</v>
      </c>
      <c r="AW258" s="15" t="s">
        <v>30</v>
      </c>
      <c r="AX258" s="15" t="s">
        <v>73</v>
      </c>
      <c r="AY258" s="274" t="s">
        <v>152</v>
      </c>
    </row>
    <row r="259" s="13" customFormat="1">
      <c r="A259" s="13"/>
      <c r="B259" s="242"/>
      <c r="C259" s="243"/>
      <c r="D259" s="244" t="s">
        <v>168</v>
      </c>
      <c r="E259" s="253" t="s">
        <v>1</v>
      </c>
      <c r="F259" s="245" t="s">
        <v>336</v>
      </c>
      <c r="G259" s="243"/>
      <c r="H259" s="246">
        <v>58.68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168</v>
      </c>
      <c r="AU259" s="252" t="s">
        <v>86</v>
      </c>
      <c r="AV259" s="13" t="s">
        <v>86</v>
      </c>
      <c r="AW259" s="13" t="s">
        <v>30</v>
      </c>
      <c r="AX259" s="13" t="s">
        <v>73</v>
      </c>
      <c r="AY259" s="252" t="s">
        <v>152</v>
      </c>
    </row>
    <row r="260" s="14" customFormat="1">
      <c r="A260" s="14"/>
      <c r="B260" s="254"/>
      <c r="C260" s="255"/>
      <c r="D260" s="244" t="s">
        <v>168</v>
      </c>
      <c r="E260" s="256" t="s">
        <v>1</v>
      </c>
      <c r="F260" s="257" t="s">
        <v>175</v>
      </c>
      <c r="G260" s="255"/>
      <c r="H260" s="258">
        <v>265.49000000000001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168</v>
      </c>
      <c r="AU260" s="264" t="s">
        <v>86</v>
      </c>
      <c r="AV260" s="14" t="s">
        <v>159</v>
      </c>
      <c r="AW260" s="14" t="s">
        <v>30</v>
      </c>
      <c r="AX260" s="14" t="s">
        <v>80</v>
      </c>
      <c r="AY260" s="264" t="s">
        <v>152</v>
      </c>
    </row>
    <row r="261" s="2" customFormat="1" ht="33" customHeight="1">
      <c r="A261" s="39"/>
      <c r="B261" s="40"/>
      <c r="C261" s="228" t="s">
        <v>337</v>
      </c>
      <c r="D261" s="228" t="s">
        <v>155</v>
      </c>
      <c r="E261" s="229" t="s">
        <v>338</v>
      </c>
      <c r="F261" s="230" t="s">
        <v>339</v>
      </c>
      <c r="G261" s="231" t="s">
        <v>201</v>
      </c>
      <c r="H261" s="232">
        <v>206.81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39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0.0064999999999999997</v>
      </c>
      <c r="T261" s="239">
        <f>S261*H261</f>
        <v>1.344265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196</v>
      </c>
      <c r="AT261" s="240" t="s">
        <v>155</v>
      </c>
      <c r="AU261" s="240" t="s">
        <v>86</v>
      </c>
      <c r="AY261" s="18" t="s">
        <v>152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196</v>
      </c>
      <c r="BM261" s="240" t="s">
        <v>340</v>
      </c>
    </row>
    <row r="262" s="15" customFormat="1">
      <c r="A262" s="15"/>
      <c r="B262" s="265"/>
      <c r="C262" s="266"/>
      <c r="D262" s="244" t="s">
        <v>168</v>
      </c>
      <c r="E262" s="267" t="s">
        <v>1</v>
      </c>
      <c r="F262" s="268" t="s">
        <v>228</v>
      </c>
      <c r="G262" s="266"/>
      <c r="H262" s="267" t="s">
        <v>1</v>
      </c>
      <c r="I262" s="269"/>
      <c r="J262" s="266"/>
      <c r="K262" s="266"/>
      <c r="L262" s="270"/>
      <c r="M262" s="271"/>
      <c r="N262" s="272"/>
      <c r="O262" s="272"/>
      <c r="P262" s="272"/>
      <c r="Q262" s="272"/>
      <c r="R262" s="272"/>
      <c r="S262" s="272"/>
      <c r="T262" s="27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4" t="s">
        <v>168</v>
      </c>
      <c r="AU262" s="274" t="s">
        <v>86</v>
      </c>
      <c r="AV262" s="15" t="s">
        <v>80</v>
      </c>
      <c r="AW262" s="15" t="s">
        <v>30</v>
      </c>
      <c r="AX262" s="15" t="s">
        <v>73</v>
      </c>
      <c r="AY262" s="274" t="s">
        <v>152</v>
      </c>
    </row>
    <row r="263" s="13" customFormat="1">
      <c r="A263" s="13"/>
      <c r="B263" s="242"/>
      <c r="C263" s="243"/>
      <c r="D263" s="244" t="s">
        <v>168</v>
      </c>
      <c r="E263" s="253" t="s">
        <v>1</v>
      </c>
      <c r="F263" s="245" t="s">
        <v>334</v>
      </c>
      <c r="G263" s="243"/>
      <c r="H263" s="246">
        <v>206.81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168</v>
      </c>
      <c r="AU263" s="252" t="s">
        <v>86</v>
      </c>
      <c r="AV263" s="13" t="s">
        <v>86</v>
      </c>
      <c r="AW263" s="13" t="s">
        <v>30</v>
      </c>
      <c r="AX263" s="13" t="s">
        <v>80</v>
      </c>
      <c r="AY263" s="252" t="s">
        <v>152</v>
      </c>
    </row>
    <row r="264" s="2" customFormat="1" ht="33" customHeight="1">
      <c r="A264" s="39"/>
      <c r="B264" s="40"/>
      <c r="C264" s="228" t="s">
        <v>341</v>
      </c>
      <c r="D264" s="228" t="s">
        <v>155</v>
      </c>
      <c r="E264" s="229" t="s">
        <v>342</v>
      </c>
      <c r="F264" s="230" t="s">
        <v>343</v>
      </c>
      <c r="G264" s="231" t="s">
        <v>201</v>
      </c>
      <c r="H264" s="232">
        <v>413.62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39</v>
      </c>
      <c r="O264" s="92"/>
      <c r="P264" s="238">
        <f>O264*H264</f>
        <v>0</v>
      </c>
      <c r="Q264" s="238">
        <v>0.0011590000000000001</v>
      </c>
      <c r="R264" s="238">
        <f>Q264*H264</f>
        <v>0.47938558000000003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196</v>
      </c>
      <c r="AT264" s="240" t="s">
        <v>155</v>
      </c>
      <c r="AU264" s="240" t="s">
        <v>86</v>
      </c>
      <c r="AY264" s="18" t="s">
        <v>152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196</v>
      </c>
      <c r="BM264" s="240" t="s">
        <v>344</v>
      </c>
    </row>
    <row r="265" s="15" customFormat="1">
      <c r="A265" s="15"/>
      <c r="B265" s="265"/>
      <c r="C265" s="266"/>
      <c r="D265" s="244" t="s">
        <v>168</v>
      </c>
      <c r="E265" s="267" t="s">
        <v>1</v>
      </c>
      <c r="F265" s="268" t="s">
        <v>345</v>
      </c>
      <c r="G265" s="266"/>
      <c r="H265" s="267" t="s">
        <v>1</v>
      </c>
      <c r="I265" s="269"/>
      <c r="J265" s="266"/>
      <c r="K265" s="266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168</v>
      </c>
      <c r="AU265" s="274" t="s">
        <v>86</v>
      </c>
      <c r="AV265" s="15" t="s">
        <v>80</v>
      </c>
      <c r="AW265" s="15" t="s">
        <v>30</v>
      </c>
      <c r="AX265" s="15" t="s">
        <v>73</v>
      </c>
      <c r="AY265" s="274" t="s">
        <v>152</v>
      </c>
    </row>
    <row r="266" s="13" customFormat="1">
      <c r="A266" s="13"/>
      <c r="B266" s="242"/>
      <c r="C266" s="243"/>
      <c r="D266" s="244" t="s">
        <v>168</v>
      </c>
      <c r="E266" s="253" t="s">
        <v>1</v>
      </c>
      <c r="F266" s="245" t="s">
        <v>334</v>
      </c>
      <c r="G266" s="243"/>
      <c r="H266" s="246">
        <v>206.81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168</v>
      </c>
      <c r="AU266" s="252" t="s">
        <v>86</v>
      </c>
      <c r="AV266" s="13" t="s">
        <v>86</v>
      </c>
      <c r="AW266" s="13" t="s">
        <v>30</v>
      </c>
      <c r="AX266" s="13" t="s">
        <v>73</v>
      </c>
      <c r="AY266" s="252" t="s">
        <v>152</v>
      </c>
    </row>
    <row r="267" s="15" customFormat="1">
      <c r="A267" s="15"/>
      <c r="B267" s="265"/>
      <c r="C267" s="266"/>
      <c r="D267" s="244" t="s">
        <v>168</v>
      </c>
      <c r="E267" s="267" t="s">
        <v>1</v>
      </c>
      <c r="F267" s="268" t="s">
        <v>346</v>
      </c>
      <c r="G267" s="266"/>
      <c r="H267" s="267" t="s">
        <v>1</v>
      </c>
      <c r="I267" s="269"/>
      <c r="J267" s="266"/>
      <c r="K267" s="266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168</v>
      </c>
      <c r="AU267" s="274" t="s">
        <v>86</v>
      </c>
      <c r="AV267" s="15" t="s">
        <v>80</v>
      </c>
      <c r="AW267" s="15" t="s">
        <v>30</v>
      </c>
      <c r="AX267" s="15" t="s">
        <v>73</v>
      </c>
      <c r="AY267" s="274" t="s">
        <v>152</v>
      </c>
    </row>
    <row r="268" s="13" customFormat="1">
      <c r="A268" s="13"/>
      <c r="B268" s="242"/>
      <c r="C268" s="243"/>
      <c r="D268" s="244" t="s">
        <v>168</v>
      </c>
      <c r="E268" s="253" t="s">
        <v>1</v>
      </c>
      <c r="F268" s="245" t="s">
        <v>347</v>
      </c>
      <c r="G268" s="243"/>
      <c r="H268" s="246">
        <v>206.81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168</v>
      </c>
      <c r="AU268" s="252" t="s">
        <v>86</v>
      </c>
      <c r="AV268" s="13" t="s">
        <v>86</v>
      </c>
      <c r="AW268" s="13" t="s">
        <v>30</v>
      </c>
      <c r="AX268" s="13" t="s">
        <v>73</v>
      </c>
      <c r="AY268" s="252" t="s">
        <v>152</v>
      </c>
    </row>
    <row r="269" s="14" customFormat="1">
      <c r="A269" s="14"/>
      <c r="B269" s="254"/>
      <c r="C269" s="255"/>
      <c r="D269" s="244" t="s">
        <v>168</v>
      </c>
      <c r="E269" s="256" t="s">
        <v>1</v>
      </c>
      <c r="F269" s="257" t="s">
        <v>175</v>
      </c>
      <c r="G269" s="255"/>
      <c r="H269" s="258">
        <v>413.62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168</v>
      </c>
      <c r="AU269" s="264" t="s">
        <v>86</v>
      </c>
      <c r="AV269" s="14" t="s">
        <v>159</v>
      </c>
      <c r="AW269" s="14" t="s">
        <v>30</v>
      </c>
      <c r="AX269" s="14" t="s">
        <v>80</v>
      </c>
      <c r="AY269" s="264" t="s">
        <v>152</v>
      </c>
    </row>
    <row r="270" s="2" customFormat="1" ht="24.15" customHeight="1">
      <c r="A270" s="39"/>
      <c r="B270" s="40"/>
      <c r="C270" s="275" t="s">
        <v>348</v>
      </c>
      <c r="D270" s="275" t="s">
        <v>210</v>
      </c>
      <c r="E270" s="276" t="s">
        <v>349</v>
      </c>
      <c r="F270" s="277" t="s">
        <v>350</v>
      </c>
      <c r="G270" s="278" t="s">
        <v>201</v>
      </c>
      <c r="H270" s="279">
        <v>217.15100000000001</v>
      </c>
      <c r="I270" s="280"/>
      <c r="J270" s="281">
        <f>ROUND(I270*H270,2)</f>
        <v>0</v>
      </c>
      <c r="K270" s="282"/>
      <c r="L270" s="283"/>
      <c r="M270" s="284" t="s">
        <v>1</v>
      </c>
      <c r="N270" s="285" t="s">
        <v>39</v>
      </c>
      <c r="O270" s="92"/>
      <c r="P270" s="238">
        <f>O270*H270</f>
        <v>0</v>
      </c>
      <c r="Q270" s="238">
        <v>0.0035000000000000001</v>
      </c>
      <c r="R270" s="238">
        <f>Q270*H270</f>
        <v>0.76002850000000011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213</v>
      </c>
      <c r="AT270" s="240" t="s">
        <v>210</v>
      </c>
      <c r="AU270" s="240" t="s">
        <v>86</v>
      </c>
      <c r="AY270" s="18" t="s">
        <v>152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196</v>
      </c>
      <c r="BM270" s="240" t="s">
        <v>351</v>
      </c>
    </row>
    <row r="271" s="13" customFormat="1">
      <c r="A271" s="13"/>
      <c r="B271" s="242"/>
      <c r="C271" s="243"/>
      <c r="D271" s="244" t="s">
        <v>168</v>
      </c>
      <c r="E271" s="243"/>
      <c r="F271" s="245" t="s">
        <v>352</v>
      </c>
      <c r="G271" s="243"/>
      <c r="H271" s="246">
        <v>217.15100000000001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168</v>
      </c>
      <c r="AU271" s="252" t="s">
        <v>86</v>
      </c>
      <c r="AV271" s="13" t="s">
        <v>86</v>
      </c>
      <c r="AW271" s="13" t="s">
        <v>4</v>
      </c>
      <c r="AX271" s="13" t="s">
        <v>80</v>
      </c>
      <c r="AY271" s="252" t="s">
        <v>152</v>
      </c>
    </row>
    <row r="272" s="2" customFormat="1" ht="24.15" customHeight="1">
      <c r="A272" s="39"/>
      <c r="B272" s="40"/>
      <c r="C272" s="228" t="s">
        <v>353</v>
      </c>
      <c r="D272" s="228" t="s">
        <v>155</v>
      </c>
      <c r="E272" s="229" t="s">
        <v>354</v>
      </c>
      <c r="F272" s="230" t="s">
        <v>355</v>
      </c>
      <c r="G272" s="231" t="s">
        <v>250</v>
      </c>
      <c r="H272" s="232">
        <v>65.200000000000003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39</v>
      </c>
      <c r="O272" s="92"/>
      <c r="P272" s="238">
        <f>O272*H272</f>
        <v>0</v>
      </c>
      <c r="Q272" s="238">
        <v>0.00010454999999999999</v>
      </c>
      <c r="R272" s="238">
        <f>Q272*H272</f>
        <v>0.0068166599999999996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196</v>
      </c>
      <c r="AT272" s="240" t="s">
        <v>155</v>
      </c>
      <c r="AU272" s="240" t="s">
        <v>86</v>
      </c>
      <c r="AY272" s="18" t="s">
        <v>152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196</v>
      </c>
      <c r="BM272" s="240" t="s">
        <v>356</v>
      </c>
    </row>
    <row r="273" s="15" customFormat="1">
      <c r="A273" s="15"/>
      <c r="B273" s="265"/>
      <c r="C273" s="266"/>
      <c r="D273" s="244" t="s">
        <v>168</v>
      </c>
      <c r="E273" s="267" t="s">
        <v>1</v>
      </c>
      <c r="F273" s="268" t="s">
        <v>357</v>
      </c>
      <c r="G273" s="266"/>
      <c r="H273" s="267" t="s">
        <v>1</v>
      </c>
      <c r="I273" s="269"/>
      <c r="J273" s="266"/>
      <c r="K273" s="266"/>
      <c r="L273" s="270"/>
      <c r="M273" s="271"/>
      <c r="N273" s="272"/>
      <c r="O273" s="272"/>
      <c r="P273" s="272"/>
      <c r="Q273" s="272"/>
      <c r="R273" s="272"/>
      <c r="S273" s="272"/>
      <c r="T273" s="27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4" t="s">
        <v>168</v>
      </c>
      <c r="AU273" s="274" t="s">
        <v>86</v>
      </c>
      <c r="AV273" s="15" t="s">
        <v>80</v>
      </c>
      <c r="AW273" s="15" t="s">
        <v>30</v>
      </c>
      <c r="AX273" s="15" t="s">
        <v>73</v>
      </c>
      <c r="AY273" s="274" t="s">
        <v>152</v>
      </c>
    </row>
    <row r="274" s="13" customFormat="1">
      <c r="A274" s="13"/>
      <c r="B274" s="242"/>
      <c r="C274" s="243"/>
      <c r="D274" s="244" t="s">
        <v>168</v>
      </c>
      <c r="E274" s="253" t="s">
        <v>1</v>
      </c>
      <c r="F274" s="245" t="s">
        <v>358</v>
      </c>
      <c r="G274" s="243"/>
      <c r="H274" s="246">
        <v>65.200000000000003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168</v>
      </c>
      <c r="AU274" s="252" t="s">
        <v>86</v>
      </c>
      <c r="AV274" s="13" t="s">
        <v>86</v>
      </c>
      <c r="AW274" s="13" t="s">
        <v>30</v>
      </c>
      <c r="AX274" s="13" t="s">
        <v>80</v>
      </c>
      <c r="AY274" s="252" t="s">
        <v>152</v>
      </c>
    </row>
    <row r="275" s="2" customFormat="1" ht="16.5" customHeight="1">
      <c r="A275" s="39"/>
      <c r="B275" s="40"/>
      <c r="C275" s="275" t="s">
        <v>359</v>
      </c>
      <c r="D275" s="275" t="s">
        <v>210</v>
      </c>
      <c r="E275" s="276" t="s">
        <v>360</v>
      </c>
      <c r="F275" s="277" t="s">
        <v>361</v>
      </c>
      <c r="G275" s="278" t="s">
        <v>362</v>
      </c>
      <c r="H275" s="279">
        <v>2.7730000000000001</v>
      </c>
      <c r="I275" s="280"/>
      <c r="J275" s="281">
        <f>ROUND(I275*H275,2)</f>
        <v>0</v>
      </c>
      <c r="K275" s="282"/>
      <c r="L275" s="283"/>
      <c r="M275" s="284" t="s">
        <v>1</v>
      </c>
      <c r="N275" s="285" t="s">
        <v>39</v>
      </c>
      <c r="O275" s="92"/>
      <c r="P275" s="238">
        <f>O275*H275</f>
        <v>0</v>
      </c>
      <c r="Q275" s="238">
        <v>0.029999999999999999</v>
      </c>
      <c r="R275" s="238">
        <f>Q275*H275</f>
        <v>0.08319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213</v>
      </c>
      <c r="AT275" s="240" t="s">
        <v>210</v>
      </c>
      <c r="AU275" s="240" t="s">
        <v>86</v>
      </c>
      <c r="AY275" s="18" t="s">
        <v>152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196</v>
      </c>
      <c r="BM275" s="240" t="s">
        <v>363</v>
      </c>
    </row>
    <row r="276" s="15" customFormat="1">
      <c r="A276" s="15"/>
      <c r="B276" s="265"/>
      <c r="C276" s="266"/>
      <c r="D276" s="244" t="s">
        <v>168</v>
      </c>
      <c r="E276" s="267" t="s">
        <v>1</v>
      </c>
      <c r="F276" s="268" t="s">
        <v>364</v>
      </c>
      <c r="G276" s="266"/>
      <c r="H276" s="267" t="s">
        <v>1</v>
      </c>
      <c r="I276" s="269"/>
      <c r="J276" s="266"/>
      <c r="K276" s="266"/>
      <c r="L276" s="270"/>
      <c r="M276" s="271"/>
      <c r="N276" s="272"/>
      <c r="O276" s="272"/>
      <c r="P276" s="272"/>
      <c r="Q276" s="272"/>
      <c r="R276" s="272"/>
      <c r="S276" s="272"/>
      <c r="T276" s="27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4" t="s">
        <v>168</v>
      </c>
      <c r="AU276" s="274" t="s">
        <v>86</v>
      </c>
      <c r="AV276" s="15" t="s">
        <v>80</v>
      </c>
      <c r="AW276" s="15" t="s">
        <v>30</v>
      </c>
      <c r="AX276" s="15" t="s">
        <v>73</v>
      </c>
      <c r="AY276" s="274" t="s">
        <v>152</v>
      </c>
    </row>
    <row r="277" s="13" customFormat="1">
      <c r="A277" s="13"/>
      <c r="B277" s="242"/>
      <c r="C277" s="243"/>
      <c r="D277" s="244" t="s">
        <v>168</v>
      </c>
      <c r="E277" s="253" t="s">
        <v>1</v>
      </c>
      <c r="F277" s="245" t="s">
        <v>365</v>
      </c>
      <c r="G277" s="243"/>
      <c r="H277" s="246">
        <v>2.7730000000000001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168</v>
      </c>
      <c r="AU277" s="252" t="s">
        <v>86</v>
      </c>
      <c r="AV277" s="13" t="s">
        <v>86</v>
      </c>
      <c r="AW277" s="13" t="s">
        <v>30</v>
      </c>
      <c r="AX277" s="13" t="s">
        <v>80</v>
      </c>
      <c r="AY277" s="252" t="s">
        <v>152</v>
      </c>
    </row>
    <row r="278" s="2" customFormat="1" ht="24.15" customHeight="1">
      <c r="A278" s="39"/>
      <c r="B278" s="40"/>
      <c r="C278" s="228" t="s">
        <v>366</v>
      </c>
      <c r="D278" s="228" t="s">
        <v>155</v>
      </c>
      <c r="E278" s="229" t="s">
        <v>367</v>
      </c>
      <c r="F278" s="230" t="s">
        <v>368</v>
      </c>
      <c r="G278" s="231" t="s">
        <v>307</v>
      </c>
      <c r="H278" s="286"/>
      <c r="I278" s="233"/>
      <c r="J278" s="234">
        <f>ROUND(I278*H278,2)</f>
        <v>0</v>
      </c>
      <c r="K278" s="235"/>
      <c r="L278" s="45"/>
      <c r="M278" s="236" t="s">
        <v>1</v>
      </c>
      <c r="N278" s="237" t="s">
        <v>39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196</v>
      </c>
      <c r="AT278" s="240" t="s">
        <v>155</v>
      </c>
      <c r="AU278" s="240" t="s">
        <v>86</v>
      </c>
      <c r="AY278" s="18" t="s">
        <v>152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196</v>
      </c>
      <c r="BM278" s="240" t="s">
        <v>369</v>
      </c>
    </row>
    <row r="279" s="12" customFormat="1" ht="22.8" customHeight="1">
      <c r="A279" s="12"/>
      <c r="B279" s="212"/>
      <c r="C279" s="213"/>
      <c r="D279" s="214" t="s">
        <v>72</v>
      </c>
      <c r="E279" s="226" t="s">
        <v>370</v>
      </c>
      <c r="F279" s="226" t="s">
        <v>371</v>
      </c>
      <c r="G279" s="213"/>
      <c r="H279" s="213"/>
      <c r="I279" s="216"/>
      <c r="J279" s="227">
        <f>BK279</f>
        <v>0</v>
      </c>
      <c r="K279" s="213"/>
      <c r="L279" s="218"/>
      <c r="M279" s="219"/>
      <c r="N279" s="220"/>
      <c r="O279" s="220"/>
      <c r="P279" s="221">
        <f>SUM(P280:P282)</f>
        <v>0</v>
      </c>
      <c r="Q279" s="220"/>
      <c r="R279" s="221">
        <f>SUM(R280:R282)</f>
        <v>0.0024299999999999999</v>
      </c>
      <c r="S279" s="220"/>
      <c r="T279" s="222">
        <f>SUM(T280:T282)</f>
        <v>0.020109999999999999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3" t="s">
        <v>86</v>
      </c>
      <c r="AT279" s="224" t="s">
        <v>72</v>
      </c>
      <c r="AU279" s="224" t="s">
        <v>80</v>
      </c>
      <c r="AY279" s="223" t="s">
        <v>152</v>
      </c>
      <c r="BK279" s="225">
        <f>SUM(BK280:BK282)</f>
        <v>0</v>
      </c>
    </row>
    <row r="280" s="2" customFormat="1" ht="16.5" customHeight="1">
      <c r="A280" s="39"/>
      <c r="B280" s="40"/>
      <c r="C280" s="228" t="s">
        <v>372</v>
      </c>
      <c r="D280" s="228" t="s">
        <v>155</v>
      </c>
      <c r="E280" s="229" t="s">
        <v>373</v>
      </c>
      <c r="F280" s="230" t="s">
        <v>374</v>
      </c>
      <c r="G280" s="231" t="s">
        <v>195</v>
      </c>
      <c r="H280" s="232">
        <v>1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39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0.020109999999999999</v>
      </c>
      <c r="T280" s="239">
        <f>S280*H280</f>
        <v>0.020109999999999999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196</v>
      </c>
      <c r="AT280" s="240" t="s">
        <v>155</v>
      </c>
      <c r="AU280" s="240" t="s">
        <v>86</v>
      </c>
      <c r="AY280" s="18" t="s">
        <v>152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196</v>
      </c>
      <c r="BM280" s="240" t="s">
        <v>375</v>
      </c>
    </row>
    <row r="281" s="2" customFormat="1" ht="24.15" customHeight="1">
      <c r="A281" s="39"/>
      <c r="B281" s="40"/>
      <c r="C281" s="228" t="s">
        <v>376</v>
      </c>
      <c r="D281" s="228" t="s">
        <v>155</v>
      </c>
      <c r="E281" s="229" t="s">
        <v>377</v>
      </c>
      <c r="F281" s="230" t="s">
        <v>378</v>
      </c>
      <c r="G281" s="231" t="s">
        <v>195</v>
      </c>
      <c r="H281" s="232">
        <v>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39</v>
      </c>
      <c r="O281" s="92"/>
      <c r="P281" s="238">
        <f>O281*H281</f>
        <v>0</v>
      </c>
      <c r="Q281" s="238">
        <v>0.0024299999999999999</v>
      </c>
      <c r="R281" s="238">
        <f>Q281*H281</f>
        <v>0.0024299999999999999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196</v>
      </c>
      <c r="AT281" s="240" t="s">
        <v>155</v>
      </c>
      <c r="AU281" s="240" t="s">
        <v>86</v>
      </c>
      <c r="AY281" s="18" t="s">
        <v>152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196</v>
      </c>
      <c r="BM281" s="240" t="s">
        <v>379</v>
      </c>
    </row>
    <row r="282" s="2" customFormat="1" ht="24.15" customHeight="1">
      <c r="A282" s="39"/>
      <c r="B282" s="40"/>
      <c r="C282" s="228" t="s">
        <v>380</v>
      </c>
      <c r="D282" s="228" t="s">
        <v>155</v>
      </c>
      <c r="E282" s="229" t="s">
        <v>381</v>
      </c>
      <c r="F282" s="230" t="s">
        <v>382</v>
      </c>
      <c r="G282" s="231" t="s">
        <v>307</v>
      </c>
      <c r="H282" s="286"/>
      <c r="I282" s="233"/>
      <c r="J282" s="234">
        <f>ROUND(I282*H282,2)</f>
        <v>0</v>
      </c>
      <c r="K282" s="235"/>
      <c r="L282" s="45"/>
      <c r="M282" s="236" t="s">
        <v>1</v>
      </c>
      <c r="N282" s="237" t="s">
        <v>39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196</v>
      </c>
      <c r="AT282" s="240" t="s">
        <v>155</v>
      </c>
      <c r="AU282" s="240" t="s">
        <v>86</v>
      </c>
      <c r="AY282" s="18" t="s">
        <v>152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196</v>
      </c>
      <c r="BM282" s="240" t="s">
        <v>383</v>
      </c>
    </row>
    <row r="283" s="12" customFormat="1" ht="22.8" customHeight="1">
      <c r="A283" s="12"/>
      <c r="B283" s="212"/>
      <c r="C283" s="213"/>
      <c r="D283" s="214" t="s">
        <v>72</v>
      </c>
      <c r="E283" s="226" t="s">
        <v>384</v>
      </c>
      <c r="F283" s="226" t="s">
        <v>385</v>
      </c>
      <c r="G283" s="213"/>
      <c r="H283" s="213"/>
      <c r="I283" s="216"/>
      <c r="J283" s="227">
        <f>BK283</f>
        <v>0</v>
      </c>
      <c r="K283" s="213"/>
      <c r="L283" s="218"/>
      <c r="M283" s="219"/>
      <c r="N283" s="220"/>
      <c r="O283" s="220"/>
      <c r="P283" s="221">
        <f>P284</f>
        <v>0</v>
      </c>
      <c r="Q283" s="220"/>
      <c r="R283" s="221">
        <f>R284</f>
        <v>0.15060000000000001</v>
      </c>
      <c r="S283" s="220"/>
      <c r="T283" s="222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3" t="s">
        <v>86</v>
      </c>
      <c r="AT283" s="224" t="s">
        <v>72</v>
      </c>
      <c r="AU283" s="224" t="s">
        <v>80</v>
      </c>
      <c r="AY283" s="223" t="s">
        <v>152</v>
      </c>
      <c r="BK283" s="225">
        <f>BK284</f>
        <v>0</v>
      </c>
    </row>
    <row r="284" s="2" customFormat="1" ht="24.15" customHeight="1">
      <c r="A284" s="39"/>
      <c r="B284" s="40"/>
      <c r="C284" s="228" t="s">
        <v>386</v>
      </c>
      <c r="D284" s="228" t="s">
        <v>155</v>
      </c>
      <c r="E284" s="229" t="s">
        <v>387</v>
      </c>
      <c r="F284" s="230" t="s">
        <v>388</v>
      </c>
      <c r="G284" s="231" t="s">
        <v>389</v>
      </c>
      <c r="H284" s="232">
        <v>3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39</v>
      </c>
      <c r="O284" s="92"/>
      <c r="P284" s="238">
        <f>O284*H284</f>
        <v>0</v>
      </c>
      <c r="Q284" s="238">
        <v>0.050200000000000002</v>
      </c>
      <c r="R284" s="238">
        <f>Q284*H284</f>
        <v>0.15060000000000001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196</v>
      </c>
      <c r="AT284" s="240" t="s">
        <v>155</v>
      </c>
      <c r="AU284" s="240" t="s">
        <v>86</v>
      </c>
      <c r="AY284" s="18" t="s">
        <v>152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196</v>
      </c>
      <c r="BM284" s="240" t="s">
        <v>390</v>
      </c>
    </row>
    <row r="285" s="12" customFormat="1" ht="22.8" customHeight="1">
      <c r="A285" s="12"/>
      <c r="B285" s="212"/>
      <c r="C285" s="213"/>
      <c r="D285" s="214" t="s">
        <v>72</v>
      </c>
      <c r="E285" s="226" t="s">
        <v>391</v>
      </c>
      <c r="F285" s="226" t="s">
        <v>392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SUM(P286:P290)</f>
        <v>0</v>
      </c>
      <c r="Q285" s="220"/>
      <c r="R285" s="221">
        <f>SUM(R286:R290)</f>
        <v>0</v>
      </c>
      <c r="S285" s="220"/>
      <c r="T285" s="222">
        <f>SUM(T286:T290)</f>
        <v>0.039120000000000002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86</v>
      </c>
      <c r="AT285" s="224" t="s">
        <v>72</v>
      </c>
      <c r="AU285" s="224" t="s">
        <v>80</v>
      </c>
      <c r="AY285" s="223" t="s">
        <v>152</v>
      </c>
      <c r="BK285" s="225">
        <f>SUM(BK286:BK290)</f>
        <v>0</v>
      </c>
    </row>
    <row r="286" s="2" customFormat="1" ht="24.15" customHeight="1">
      <c r="A286" s="39"/>
      <c r="B286" s="40"/>
      <c r="C286" s="228" t="s">
        <v>393</v>
      </c>
      <c r="D286" s="228" t="s">
        <v>155</v>
      </c>
      <c r="E286" s="229" t="s">
        <v>394</v>
      </c>
      <c r="F286" s="230" t="s">
        <v>395</v>
      </c>
      <c r="G286" s="231" t="s">
        <v>250</v>
      </c>
      <c r="H286" s="232">
        <v>97.799999999999997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39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196</v>
      </c>
      <c r="AT286" s="240" t="s">
        <v>155</v>
      </c>
      <c r="AU286" s="240" t="s">
        <v>86</v>
      </c>
      <c r="AY286" s="18" t="s">
        <v>152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196</v>
      </c>
      <c r="BM286" s="240" t="s">
        <v>396</v>
      </c>
    </row>
    <row r="287" s="15" customFormat="1">
      <c r="A287" s="15"/>
      <c r="B287" s="265"/>
      <c r="C287" s="266"/>
      <c r="D287" s="244" t="s">
        <v>168</v>
      </c>
      <c r="E287" s="267" t="s">
        <v>1</v>
      </c>
      <c r="F287" s="268" t="s">
        <v>397</v>
      </c>
      <c r="G287" s="266"/>
      <c r="H287" s="267" t="s">
        <v>1</v>
      </c>
      <c r="I287" s="269"/>
      <c r="J287" s="266"/>
      <c r="K287" s="266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168</v>
      </c>
      <c r="AU287" s="274" t="s">
        <v>86</v>
      </c>
      <c r="AV287" s="15" t="s">
        <v>80</v>
      </c>
      <c r="AW287" s="15" t="s">
        <v>30</v>
      </c>
      <c r="AX287" s="15" t="s">
        <v>73</v>
      </c>
      <c r="AY287" s="274" t="s">
        <v>152</v>
      </c>
    </row>
    <row r="288" s="15" customFormat="1">
      <c r="A288" s="15"/>
      <c r="B288" s="265"/>
      <c r="C288" s="266"/>
      <c r="D288" s="244" t="s">
        <v>168</v>
      </c>
      <c r="E288" s="267" t="s">
        <v>1</v>
      </c>
      <c r="F288" s="268" t="s">
        <v>398</v>
      </c>
      <c r="G288" s="266"/>
      <c r="H288" s="267" t="s">
        <v>1</v>
      </c>
      <c r="I288" s="269"/>
      <c r="J288" s="266"/>
      <c r="K288" s="266"/>
      <c r="L288" s="270"/>
      <c r="M288" s="271"/>
      <c r="N288" s="272"/>
      <c r="O288" s="272"/>
      <c r="P288" s="272"/>
      <c r="Q288" s="272"/>
      <c r="R288" s="272"/>
      <c r="S288" s="272"/>
      <c r="T288" s="27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4" t="s">
        <v>168</v>
      </c>
      <c r="AU288" s="274" t="s">
        <v>86</v>
      </c>
      <c r="AV288" s="15" t="s">
        <v>80</v>
      </c>
      <c r="AW288" s="15" t="s">
        <v>30</v>
      </c>
      <c r="AX288" s="15" t="s">
        <v>73</v>
      </c>
      <c r="AY288" s="274" t="s">
        <v>152</v>
      </c>
    </row>
    <row r="289" s="13" customFormat="1">
      <c r="A289" s="13"/>
      <c r="B289" s="242"/>
      <c r="C289" s="243"/>
      <c r="D289" s="244" t="s">
        <v>168</v>
      </c>
      <c r="E289" s="253" t="s">
        <v>1</v>
      </c>
      <c r="F289" s="245" t="s">
        <v>399</v>
      </c>
      <c r="G289" s="243"/>
      <c r="H289" s="246">
        <v>97.799999999999997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168</v>
      </c>
      <c r="AU289" s="252" t="s">
        <v>86</v>
      </c>
      <c r="AV289" s="13" t="s">
        <v>86</v>
      </c>
      <c r="AW289" s="13" t="s">
        <v>30</v>
      </c>
      <c r="AX289" s="13" t="s">
        <v>80</v>
      </c>
      <c r="AY289" s="252" t="s">
        <v>152</v>
      </c>
    </row>
    <row r="290" s="2" customFormat="1" ht="24.15" customHeight="1">
      <c r="A290" s="39"/>
      <c r="B290" s="40"/>
      <c r="C290" s="228" t="s">
        <v>400</v>
      </c>
      <c r="D290" s="228" t="s">
        <v>155</v>
      </c>
      <c r="E290" s="229" t="s">
        <v>401</v>
      </c>
      <c r="F290" s="230" t="s">
        <v>402</v>
      </c>
      <c r="G290" s="231" t="s">
        <v>250</v>
      </c>
      <c r="H290" s="232">
        <v>97.799999999999997</v>
      </c>
      <c r="I290" s="233"/>
      <c r="J290" s="234">
        <f>ROUND(I290*H290,2)</f>
        <v>0</v>
      </c>
      <c r="K290" s="235"/>
      <c r="L290" s="45"/>
      <c r="M290" s="236" t="s">
        <v>1</v>
      </c>
      <c r="N290" s="237" t="s">
        <v>39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0.00040000000000000002</v>
      </c>
      <c r="T290" s="239">
        <f>S290*H290</f>
        <v>0.039120000000000002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196</v>
      </c>
      <c r="AT290" s="240" t="s">
        <v>155</v>
      </c>
      <c r="AU290" s="240" t="s">
        <v>86</v>
      </c>
      <c r="AY290" s="18" t="s">
        <v>152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196</v>
      </c>
      <c r="BM290" s="240" t="s">
        <v>403</v>
      </c>
    </row>
    <row r="291" s="12" customFormat="1" ht="22.8" customHeight="1">
      <c r="A291" s="12"/>
      <c r="B291" s="212"/>
      <c r="C291" s="213"/>
      <c r="D291" s="214" t="s">
        <v>72</v>
      </c>
      <c r="E291" s="226" t="s">
        <v>404</v>
      </c>
      <c r="F291" s="226" t="s">
        <v>405</v>
      </c>
      <c r="G291" s="213"/>
      <c r="H291" s="213"/>
      <c r="I291" s="216"/>
      <c r="J291" s="227">
        <f>BK291</f>
        <v>0</v>
      </c>
      <c r="K291" s="213"/>
      <c r="L291" s="218"/>
      <c r="M291" s="219"/>
      <c r="N291" s="220"/>
      <c r="O291" s="220"/>
      <c r="P291" s="221">
        <f>SUM(P292:P295)</f>
        <v>0</v>
      </c>
      <c r="Q291" s="220"/>
      <c r="R291" s="221">
        <f>SUM(R292:R295)</f>
        <v>0.370336</v>
      </c>
      <c r="S291" s="220"/>
      <c r="T291" s="222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3" t="s">
        <v>86</v>
      </c>
      <c r="AT291" s="224" t="s">
        <v>72</v>
      </c>
      <c r="AU291" s="224" t="s">
        <v>80</v>
      </c>
      <c r="AY291" s="223" t="s">
        <v>152</v>
      </c>
      <c r="BK291" s="225">
        <f>SUM(BK292:BK295)</f>
        <v>0</v>
      </c>
    </row>
    <row r="292" s="2" customFormat="1" ht="24.15" customHeight="1">
      <c r="A292" s="39"/>
      <c r="B292" s="40"/>
      <c r="C292" s="228" t="s">
        <v>406</v>
      </c>
      <c r="D292" s="228" t="s">
        <v>155</v>
      </c>
      <c r="E292" s="229" t="s">
        <v>407</v>
      </c>
      <c r="F292" s="230" t="s">
        <v>408</v>
      </c>
      <c r="G292" s="231" t="s">
        <v>201</v>
      </c>
      <c r="H292" s="232">
        <v>32.600000000000001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39</v>
      </c>
      <c r="O292" s="92"/>
      <c r="P292" s="238">
        <f>O292*H292</f>
        <v>0</v>
      </c>
      <c r="Q292" s="238">
        <v>0.01136</v>
      </c>
      <c r="R292" s="238">
        <f>Q292*H292</f>
        <v>0.370336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196</v>
      </c>
      <c r="AT292" s="240" t="s">
        <v>155</v>
      </c>
      <c r="AU292" s="240" t="s">
        <v>86</v>
      </c>
      <c r="AY292" s="18" t="s">
        <v>152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196</v>
      </c>
      <c r="BM292" s="240" t="s">
        <v>409</v>
      </c>
    </row>
    <row r="293" s="15" customFormat="1">
      <c r="A293" s="15"/>
      <c r="B293" s="265"/>
      <c r="C293" s="266"/>
      <c r="D293" s="244" t="s">
        <v>168</v>
      </c>
      <c r="E293" s="267" t="s">
        <v>1</v>
      </c>
      <c r="F293" s="268" t="s">
        <v>357</v>
      </c>
      <c r="G293" s="266"/>
      <c r="H293" s="267" t="s">
        <v>1</v>
      </c>
      <c r="I293" s="269"/>
      <c r="J293" s="266"/>
      <c r="K293" s="266"/>
      <c r="L293" s="270"/>
      <c r="M293" s="271"/>
      <c r="N293" s="272"/>
      <c r="O293" s="272"/>
      <c r="P293" s="272"/>
      <c r="Q293" s="272"/>
      <c r="R293" s="272"/>
      <c r="S293" s="272"/>
      <c r="T293" s="27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4" t="s">
        <v>168</v>
      </c>
      <c r="AU293" s="274" t="s">
        <v>86</v>
      </c>
      <c r="AV293" s="15" t="s">
        <v>80</v>
      </c>
      <c r="AW293" s="15" t="s">
        <v>30</v>
      </c>
      <c r="AX293" s="15" t="s">
        <v>73</v>
      </c>
      <c r="AY293" s="274" t="s">
        <v>152</v>
      </c>
    </row>
    <row r="294" s="13" customFormat="1">
      <c r="A294" s="13"/>
      <c r="B294" s="242"/>
      <c r="C294" s="243"/>
      <c r="D294" s="244" t="s">
        <v>168</v>
      </c>
      <c r="E294" s="253" t="s">
        <v>1</v>
      </c>
      <c r="F294" s="245" t="s">
        <v>410</v>
      </c>
      <c r="G294" s="243"/>
      <c r="H294" s="246">
        <v>32.600000000000001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2" t="s">
        <v>168</v>
      </c>
      <c r="AU294" s="252" t="s">
        <v>86</v>
      </c>
      <c r="AV294" s="13" t="s">
        <v>86</v>
      </c>
      <c r="AW294" s="13" t="s">
        <v>30</v>
      </c>
      <c r="AX294" s="13" t="s">
        <v>80</v>
      </c>
      <c r="AY294" s="252" t="s">
        <v>152</v>
      </c>
    </row>
    <row r="295" s="2" customFormat="1" ht="24.15" customHeight="1">
      <c r="A295" s="39"/>
      <c r="B295" s="40"/>
      <c r="C295" s="228" t="s">
        <v>411</v>
      </c>
      <c r="D295" s="228" t="s">
        <v>155</v>
      </c>
      <c r="E295" s="229" t="s">
        <v>412</v>
      </c>
      <c r="F295" s="230" t="s">
        <v>413</v>
      </c>
      <c r="G295" s="231" t="s">
        <v>307</v>
      </c>
      <c r="H295" s="286"/>
      <c r="I295" s="233"/>
      <c r="J295" s="234">
        <f>ROUND(I295*H295,2)</f>
        <v>0</v>
      </c>
      <c r="K295" s="235"/>
      <c r="L295" s="45"/>
      <c r="M295" s="236" t="s">
        <v>1</v>
      </c>
      <c r="N295" s="237" t="s">
        <v>39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196</v>
      </c>
      <c r="AT295" s="240" t="s">
        <v>155</v>
      </c>
      <c r="AU295" s="240" t="s">
        <v>86</v>
      </c>
      <c r="AY295" s="18" t="s">
        <v>152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196</v>
      </c>
      <c r="BM295" s="240" t="s">
        <v>414</v>
      </c>
    </row>
    <row r="296" s="12" customFormat="1" ht="22.8" customHeight="1">
      <c r="A296" s="12"/>
      <c r="B296" s="212"/>
      <c r="C296" s="213"/>
      <c r="D296" s="214" t="s">
        <v>72</v>
      </c>
      <c r="E296" s="226" t="s">
        <v>415</v>
      </c>
      <c r="F296" s="226" t="s">
        <v>416</v>
      </c>
      <c r="G296" s="213"/>
      <c r="H296" s="213"/>
      <c r="I296" s="216"/>
      <c r="J296" s="227">
        <f>BK296</f>
        <v>0</v>
      </c>
      <c r="K296" s="213"/>
      <c r="L296" s="218"/>
      <c r="M296" s="219"/>
      <c r="N296" s="220"/>
      <c r="O296" s="220"/>
      <c r="P296" s="221">
        <f>SUM(P297:P304)</f>
        <v>0</v>
      </c>
      <c r="Q296" s="220"/>
      <c r="R296" s="221">
        <f>SUM(R297:R304)</f>
        <v>0</v>
      </c>
      <c r="S296" s="220"/>
      <c r="T296" s="222">
        <f>SUM(T297:T304)</f>
        <v>0.19223950000000001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3" t="s">
        <v>86</v>
      </c>
      <c r="AT296" s="224" t="s">
        <v>72</v>
      </c>
      <c r="AU296" s="224" t="s">
        <v>80</v>
      </c>
      <c r="AY296" s="223" t="s">
        <v>152</v>
      </c>
      <c r="BK296" s="225">
        <f>SUM(BK297:BK304)</f>
        <v>0</v>
      </c>
    </row>
    <row r="297" s="2" customFormat="1" ht="24.15" customHeight="1">
      <c r="A297" s="39"/>
      <c r="B297" s="40"/>
      <c r="C297" s="228" t="s">
        <v>417</v>
      </c>
      <c r="D297" s="228" t="s">
        <v>155</v>
      </c>
      <c r="E297" s="229" t="s">
        <v>418</v>
      </c>
      <c r="F297" s="230" t="s">
        <v>419</v>
      </c>
      <c r="G297" s="231" t="s">
        <v>250</v>
      </c>
      <c r="H297" s="232">
        <v>65.200000000000003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39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0.00191</v>
      </c>
      <c r="T297" s="239">
        <f>S297*H297</f>
        <v>0.124532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196</v>
      </c>
      <c r="AT297" s="240" t="s">
        <v>155</v>
      </c>
      <c r="AU297" s="240" t="s">
        <v>86</v>
      </c>
      <c r="AY297" s="18" t="s">
        <v>152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196</v>
      </c>
      <c r="BM297" s="240" t="s">
        <v>420</v>
      </c>
    </row>
    <row r="298" s="15" customFormat="1">
      <c r="A298" s="15"/>
      <c r="B298" s="265"/>
      <c r="C298" s="266"/>
      <c r="D298" s="244" t="s">
        <v>168</v>
      </c>
      <c r="E298" s="267" t="s">
        <v>1</v>
      </c>
      <c r="F298" s="268" t="s">
        <v>228</v>
      </c>
      <c r="G298" s="266"/>
      <c r="H298" s="267" t="s">
        <v>1</v>
      </c>
      <c r="I298" s="269"/>
      <c r="J298" s="266"/>
      <c r="K298" s="266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168</v>
      </c>
      <c r="AU298" s="274" t="s">
        <v>86</v>
      </c>
      <c r="AV298" s="15" t="s">
        <v>80</v>
      </c>
      <c r="AW298" s="15" t="s">
        <v>30</v>
      </c>
      <c r="AX298" s="15" t="s">
        <v>73</v>
      </c>
      <c r="AY298" s="274" t="s">
        <v>152</v>
      </c>
    </row>
    <row r="299" s="13" customFormat="1">
      <c r="A299" s="13"/>
      <c r="B299" s="242"/>
      <c r="C299" s="243"/>
      <c r="D299" s="244" t="s">
        <v>168</v>
      </c>
      <c r="E299" s="253" t="s">
        <v>1</v>
      </c>
      <c r="F299" s="245" t="s">
        <v>358</v>
      </c>
      <c r="G299" s="243"/>
      <c r="H299" s="246">
        <v>65.200000000000003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168</v>
      </c>
      <c r="AU299" s="252" t="s">
        <v>86</v>
      </c>
      <c r="AV299" s="13" t="s">
        <v>86</v>
      </c>
      <c r="AW299" s="13" t="s">
        <v>30</v>
      </c>
      <c r="AX299" s="13" t="s">
        <v>80</v>
      </c>
      <c r="AY299" s="252" t="s">
        <v>152</v>
      </c>
    </row>
    <row r="300" s="2" customFormat="1" ht="16.5" customHeight="1">
      <c r="A300" s="39"/>
      <c r="B300" s="40"/>
      <c r="C300" s="228" t="s">
        <v>421</v>
      </c>
      <c r="D300" s="228" t="s">
        <v>155</v>
      </c>
      <c r="E300" s="229" t="s">
        <v>422</v>
      </c>
      <c r="F300" s="230" t="s">
        <v>423</v>
      </c>
      <c r="G300" s="231" t="s">
        <v>250</v>
      </c>
      <c r="H300" s="232">
        <v>38.689999999999998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39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0.00175</v>
      </c>
      <c r="T300" s="239">
        <f>S300*H300</f>
        <v>0.067707500000000004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196</v>
      </c>
      <c r="AT300" s="240" t="s">
        <v>155</v>
      </c>
      <c r="AU300" s="240" t="s">
        <v>86</v>
      </c>
      <c r="AY300" s="18" t="s">
        <v>152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196</v>
      </c>
      <c r="BM300" s="240" t="s">
        <v>424</v>
      </c>
    </row>
    <row r="301" s="13" customFormat="1">
      <c r="A301" s="13"/>
      <c r="B301" s="242"/>
      <c r="C301" s="243"/>
      <c r="D301" s="244" t="s">
        <v>168</v>
      </c>
      <c r="E301" s="253" t="s">
        <v>1</v>
      </c>
      <c r="F301" s="245" t="s">
        <v>254</v>
      </c>
      <c r="G301" s="243"/>
      <c r="H301" s="246">
        <v>22.890000000000001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168</v>
      </c>
      <c r="AU301" s="252" t="s">
        <v>86</v>
      </c>
      <c r="AV301" s="13" t="s">
        <v>86</v>
      </c>
      <c r="AW301" s="13" t="s">
        <v>30</v>
      </c>
      <c r="AX301" s="13" t="s">
        <v>73</v>
      </c>
      <c r="AY301" s="252" t="s">
        <v>152</v>
      </c>
    </row>
    <row r="302" s="13" customFormat="1">
      <c r="A302" s="13"/>
      <c r="B302" s="242"/>
      <c r="C302" s="243"/>
      <c r="D302" s="244" t="s">
        <v>168</v>
      </c>
      <c r="E302" s="253" t="s">
        <v>1</v>
      </c>
      <c r="F302" s="245" t="s">
        <v>255</v>
      </c>
      <c r="G302" s="243"/>
      <c r="H302" s="246">
        <v>15.800000000000001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168</v>
      </c>
      <c r="AU302" s="252" t="s">
        <v>86</v>
      </c>
      <c r="AV302" s="13" t="s">
        <v>86</v>
      </c>
      <c r="AW302" s="13" t="s">
        <v>30</v>
      </c>
      <c r="AX302" s="13" t="s">
        <v>73</v>
      </c>
      <c r="AY302" s="252" t="s">
        <v>152</v>
      </c>
    </row>
    <row r="303" s="14" customFormat="1">
      <c r="A303" s="14"/>
      <c r="B303" s="254"/>
      <c r="C303" s="255"/>
      <c r="D303" s="244" t="s">
        <v>168</v>
      </c>
      <c r="E303" s="256" t="s">
        <v>1</v>
      </c>
      <c r="F303" s="257" t="s">
        <v>175</v>
      </c>
      <c r="G303" s="255"/>
      <c r="H303" s="258">
        <v>38.689999999999998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168</v>
      </c>
      <c r="AU303" s="264" t="s">
        <v>86</v>
      </c>
      <c r="AV303" s="14" t="s">
        <v>159</v>
      </c>
      <c r="AW303" s="14" t="s">
        <v>30</v>
      </c>
      <c r="AX303" s="14" t="s">
        <v>80</v>
      </c>
      <c r="AY303" s="264" t="s">
        <v>152</v>
      </c>
    </row>
    <row r="304" s="2" customFormat="1" ht="24.15" customHeight="1">
      <c r="A304" s="39"/>
      <c r="B304" s="40"/>
      <c r="C304" s="228" t="s">
        <v>425</v>
      </c>
      <c r="D304" s="228" t="s">
        <v>155</v>
      </c>
      <c r="E304" s="229" t="s">
        <v>426</v>
      </c>
      <c r="F304" s="230" t="s">
        <v>427</v>
      </c>
      <c r="G304" s="231" t="s">
        <v>307</v>
      </c>
      <c r="H304" s="286"/>
      <c r="I304" s="233"/>
      <c r="J304" s="234">
        <f>ROUND(I304*H304,2)</f>
        <v>0</v>
      </c>
      <c r="K304" s="235"/>
      <c r="L304" s="45"/>
      <c r="M304" s="236" t="s">
        <v>1</v>
      </c>
      <c r="N304" s="237" t="s">
        <v>39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196</v>
      </c>
      <c r="AT304" s="240" t="s">
        <v>155</v>
      </c>
      <c r="AU304" s="240" t="s">
        <v>86</v>
      </c>
      <c r="AY304" s="18" t="s">
        <v>152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196</v>
      </c>
      <c r="BM304" s="240" t="s">
        <v>428</v>
      </c>
    </row>
    <row r="305" s="12" customFormat="1" ht="25.92" customHeight="1">
      <c r="A305" s="12"/>
      <c r="B305" s="212"/>
      <c r="C305" s="213"/>
      <c r="D305" s="214" t="s">
        <v>72</v>
      </c>
      <c r="E305" s="215" t="s">
        <v>429</v>
      </c>
      <c r="F305" s="215" t="s">
        <v>430</v>
      </c>
      <c r="G305" s="213"/>
      <c r="H305" s="213"/>
      <c r="I305" s="216"/>
      <c r="J305" s="217">
        <f>BK305</f>
        <v>0</v>
      </c>
      <c r="K305" s="213"/>
      <c r="L305" s="218"/>
      <c r="M305" s="219"/>
      <c r="N305" s="220"/>
      <c r="O305" s="220"/>
      <c r="P305" s="221">
        <f>P306+P308+P310+P314</f>
        <v>0</v>
      </c>
      <c r="Q305" s="220"/>
      <c r="R305" s="221">
        <f>R306+R308+R310+R314</f>
        <v>0</v>
      </c>
      <c r="S305" s="220"/>
      <c r="T305" s="222">
        <f>T306+T308+T310+T314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3" t="s">
        <v>176</v>
      </c>
      <c r="AT305" s="224" t="s">
        <v>72</v>
      </c>
      <c r="AU305" s="224" t="s">
        <v>73</v>
      </c>
      <c r="AY305" s="223" t="s">
        <v>152</v>
      </c>
      <c r="BK305" s="225">
        <f>BK306+BK308+BK310+BK314</f>
        <v>0</v>
      </c>
    </row>
    <row r="306" s="12" customFormat="1" ht="22.8" customHeight="1">
      <c r="A306" s="12"/>
      <c r="B306" s="212"/>
      <c r="C306" s="213"/>
      <c r="D306" s="214" t="s">
        <v>72</v>
      </c>
      <c r="E306" s="226" t="s">
        <v>431</v>
      </c>
      <c r="F306" s="226" t="s">
        <v>432</v>
      </c>
      <c r="G306" s="213"/>
      <c r="H306" s="213"/>
      <c r="I306" s="216"/>
      <c r="J306" s="227">
        <f>BK306</f>
        <v>0</v>
      </c>
      <c r="K306" s="213"/>
      <c r="L306" s="218"/>
      <c r="M306" s="219"/>
      <c r="N306" s="220"/>
      <c r="O306" s="220"/>
      <c r="P306" s="221">
        <f>P307</f>
        <v>0</v>
      </c>
      <c r="Q306" s="220"/>
      <c r="R306" s="221">
        <f>R307</f>
        <v>0</v>
      </c>
      <c r="S306" s="220"/>
      <c r="T306" s="222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3" t="s">
        <v>176</v>
      </c>
      <c r="AT306" s="224" t="s">
        <v>72</v>
      </c>
      <c r="AU306" s="224" t="s">
        <v>80</v>
      </c>
      <c r="AY306" s="223" t="s">
        <v>152</v>
      </c>
      <c r="BK306" s="225">
        <f>BK307</f>
        <v>0</v>
      </c>
    </row>
    <row r="307" s="2" customFormat="1" ht="16.5" customHeight="1">
      <c r="A307" s="39"/>
      <c r="B307" s="40"/>
      <c r="C307" s="228" t="s">
        <v>433</v>
      </c>
      <c r="D307" s="228" t="s">
        <v>155</v>
      </c>
      <c r="E307" s="229" t="s">
        <v>434</v>
      </c>
      <c r="F307" s="230" t="s">
        <v>432</v>
      </c>
      <c r="G307" s="231" t="s">
        <v>307</v>
      </c>
      <c r="H307" s="286"/>
      <c r="I307" s="233"/>
      <c r="J307" s="234">
        <f>ROUND(I307*H307,2)</f>
        <v>0</v>
      </c>
      <c r="K307" s="235"/>
      <c r="L307" s="45"/>
      <c r="M307" s="236" t="s">
        <v>1</v>
      </c>
      <c r="N307" s="237" t="s">
        <v>39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435</v>
      </c>
      <c r="AT307" s="240" t="s">
        <v>155</v>
      </c>
      <c r="AU307" s="240" t="s">
        <v>86</v>
      </c>
      <c r="AY307" s="18" t="s">
        <v>152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86</v>
      </c>
      <c r="BK307" s="241">
        <f>ROUND(I307*H307,2)</f>
        <v>0</v>
      </c>
      <c r="BL307" s="18" t="s">
        <v>435</v>
      </c>
      <c r="BM307" s="240" t="s">
        <v>436</v>
      </c>
    </row>
    <row r="308" s="12" customFormat="1" ht="22.8" customHeight="1">
      <c r="A308" s="12"/>
      <c r="B308" s="212"/>
      <c r="C308" s="213"/>
      <c r="D308" s="214" t="s">
        <v>72</v>
      </c>
      <c r="E308" s="226" t="s">
        <v>437</v>
      </c>
      <c r="F308" s="226" t="s">
        <v>438</v>
      </c>
      <c r="G308" s="213"/>
      <c r="H308" s="213"/>
      <c r="I308" s="216"/>
      <c r="J308" s="227">
        <f>BK308</f>
        <v>0</v>
      </c>
      <c r="K308" s="213"/>
      <c r="L308" s="218"/>
      <c r="M308" s="219"/>
      <c r="N308" s="220"/>
      <c r="O308" s="220"/>
      <c r="P308" s="221">
        <f>P309</f>
        <v>0</v>
      </c>
      <c r="Q308" s="220"/>
      <c r="R308" s="221">
        <f>R309</f>
        <v>0</v>
      </c>
      <c r="S308" s="220"/>
      <c r="T308" s="222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3" t="s">
        <v>176</v>
      </c>
      <c r="AT308" s="224" t="s">
        <v>72</v>
      </c>
      <c r="AU308" s="224" t="s">
        <v>80</v>
      </c>
      <c r="AY308" s="223" t="s">
        <v>152</v>
      </c>
      <c r="BK308" s="225">
        <f>BK309</f>
        <v>0</v>
      </c>
    </row>
    <row r="309" s="2" customFormat="1" ht="16.5" customHeight="1">
      <c r="A309" s="39"/>
      <c r="B309" s="40"/>
      <c r="C309" s="228" t="s">
        <v>439</v>
      </c>
      <c r="D309" s="228" t="s">
        <v>155</v>
      </c>
      <c r="E309" s="229" t="s">
        <v>440</v>
      </c>
      <c r="F309" s="230" t="s">
        <v>441</v>
      </c>
      <c r="G309" s="231" t="s">
        <v>442</v>
      </c>
      <c r="H309" s="232">
        <v>1</v>
      </c>
      <c r="I309" s="233"/>
      <c r="J309" s="234">
        <f>ROUND(I309*H309,2)</f>
        <v>0</v>
      </c>
      <c r="K309" s="235"/>
      <c r="L309" s="45"/>
      <c r="M309" s="236" t="s">
        <v>1</v>
      </c>
      <c r="N309" s="237" t="s">
        <v>39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435</v>
      </c>
      <c r="AT309" s="240" t="s">
        <v>155</v>
      </c>
      <c r="AU309" s="240" t="s">
        <v>86</v>
      </c>
      <c r="AY309" s="18" t="s">
        <v>152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435</v>
      </c>
      <c r="BM309" s="240" t="s">
        <v>443</v>
      </c>
    </row>
    <row r="310" s="12" customFormat="1" ht="22.8" customHeight="1">
      <c r="A310" s="12"/>
      <c r="B310" s="212"/>
      <c r="C310" s="213"/>
      <c r="D310" s="214" t="s">
        <v>72</v>
      </c>
      <c r="E310" s="226" t="s">
        <v>444</v>
      </c>
      <c r="F310" s="226" t="s">
        <v>445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SUM(P311:P313)</f>
        <v>0</v>
      </c>
      <c r="Q310" s="220"/>
      <c r="R310" s="221">
        <f>SUM(R311:R313)</f>
        <v>0</v>
      </c>
      <c r="S310" s="220"/>
      <c r="T310" s="222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176</v>
      </c>
      <c r="AT310" s="224" t="s">
        <v>72</v>
      </c>
      <c r="AU310" s="224" t="s">
        <v>80</v>
      </c>
      <c r="AY310" s="223" t="s">
        <v>152</v>
      </c>
      <c r="BK310" s="225">
        <f>SUM(BK311:BK313)</f>
        <v>0</v>
      </c>
    </row>
    <row r="311" s="2" customFormat="1" ht="16.5" customHeight="1">
      <c r="A311" s="39"/>
      <c r="B311" s="40"/>
      <c r="C311" s="228" t="s">
        <v>446</v>
      </c>
      <c r="D311" s="228" t="s">
        <v>155</v>
      </c>
      <c r="E311" s="229" t="s">
        <v>447</v>
      </c>
      <c r="F311" s="230" t="s">
        <v>448</v>
      </c>
      <c r="G311" s="231" t="s">
        <v>442</v>
      </c>
      <c r="H311" s="232">
        <v>1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39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435</v>
      </c>
      <c r="AT311" s="240" t="s">
        <v>155</v>
      </c>
      <c r="AU311" s="240" t="s">
        <v>86</v>
      </c>
      <c r="AY311" s="18" t="s">
        <v>152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435</v>
      </c>
      <c r="BM311" s="240" t="s">
        <v>449</v>
      </c>
    </row>
    <row r="312" s="2" customFormat="1">
      <c r="A312" s="39"/>
      <c r="B312" s="40"/>
      <c r="C312" s="41"/>
      <c r="D312" s="244" t="s">
        <v>450</v>
      </c>
      <c r="E312" s="41"/>
      <c r="F312" s="287" t="s">
        <v>451</v>
      </c>
      <c r="G312" s="41"/>
      <c r="H312" s="41"/>
      <c r="I312" s="288"/>
      <c r="J312" s="41"/>
      <c r="K312" s="41"/>
      <c r="L312" s="45"/>
      <c r="M312" s="289"/>
      <c r="N312" s="290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450</v>
      </c>
      <c r="AU312" s="18" t="s">
        <v>86</v>
      </c>
    </row>
    <row r="313" s="2" customFormat="1" ht="16.5" customHeight="1">
      <c r="A313" s="39"/>
      <c r="B313" s="40"/>
      <c r="C313" s="228" t="s">
        <v>452</v>
      </c>
      <c r="D313" s="228" t="s">
        <v>155</v>
      </c>
      <c r="E313" s="229" t="s">
        <v>453</v>
      </c>
      <c r="F313" s="230" t="s">
        <v>454</v>
      </c>
      <c r="G313" s="231" t="s">
        <v>442</v>
      </c>
      <c r="H313" s="232">
        <v>1</v>
      </c>
      <c r="I313" s="233"/>
      <c r="J313" s="234">
        <f>ROUND(I313*H313,2)</f>
        <v>0</v>
      </c>
      <c r="K313" s="235"/>
      <c r="L313" s="45"/>
      <c r="M313" s="236" t="s">
        <v>1</v>
      </c>
      <c r="N313" s="237" t="s">
        <v>39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435</v>
      </c>
      <c r="AT313" s="240" t="s">
        <v>155</v>
      </c>
      <c r="AU313" s="240" t="s">
        <v>86</v>
      </c>
      <c r="AY313" s="18" t="s">
        <v>152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86</v>
      </c>
      <c r="BK313" s="241">
        <f>ROUND(I313*H313,2)</f>
        <v>0</v>
      </c>
      <c r="BL313" s="18" t="s">
        <v>435</v>
      </c>
      <c r="BM313" s="240" t="s">
        <v>455</v>
      </c>
    </row>
    <row r="314" s="12" customFormat="1" ht="22.8" customHeight="1">
      <c r="A314" s="12"/>
      <c r="B314" s="212"/>
      <c r="C314" s="213"/>
      <c r="D314" s="214" t="s">
        <v>72</v>
      </c>
      <c r="E314" s="226" t="s">
        <v>456</v>
      </c>
      <c r="F314" s="226" t="s">
        <v>457</v>
      </c>
      <c r="G314" s="213"/>
      <c r="H314" s="213"/>
      <c r="I314" s="216"/>
      <c r="J314" s="227">
        <f>BK314</f>
        <v>0</v>
      </c>
      <c r="K314" s="213"/>
      <c r="L314" s="218"/>
      <c r="M314" s="219"/>
      <c r="N314" s="220"/>
      <c r="O314" s="220"/>
      <c r="P314" s="221">
        <f>SUM(P315:P316)</f>
        <v>0</v>
      </c>
      <c r="Q314" s="220"/>
      <c r="R314" s="221">
        <f>SUM(R315:R316)</f>
        <v>0</v>
      </c>
      <c r="S314" s="220"/>
      <c r="T314" s="222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3" t="s">
        <v>176</v>
      </c>
      <c r="AT314" s="224" t="s">
        <v>72</v>
      </c>
      <c r="AU314" s="224" t="s">
        <v>80</v>
      </c>
      <c r="AY314" s="223" t="s">
        <v>152</v>
      </c>
      <c r="BK314" s="225">
        <f>SUM(BK315:BK316)</f>
        <v>0</v>
      </c>
    </row>
    <row r="315" s="2" customFormat="1" ht="16.5" customHeight="1">
      <c r="A315" s="39"/>
      <c r="B315" s="40"/>
      <c r="C315" s="228" t="s">
        <v>458</v>
      </c>
      <c r="D315" s="228" t="s">
        <v>155</v>
      </c>
      <c r="E315" s="229" t="s">
        <v>459</v>
      </c>
      <c r="F315" s="230" t="s">
        <v>460</v>
      </c>
      <c r="G315" s="231" t="s">
        <v>442</v>
      </c>
      <c r="H315" s="232">
        <v>1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39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435</v>
      </c>
      <c r="AT315" s="240" t="s">
        <v>155</v>
      </c>
      <c r="AU315" s="240" t="s">
        <v>86</v>
      </c>
      <c r="AY315" s="18" t="s">
        <v>152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435</v>
      </c>
      <c r="BM315" s="240" t="s">
        <v>461</v>
      </c>
    </row>
    <row r="316" s="2" customFormat="1">
      <c r="A316" s="39"/>
      <c r="B316" s="40"/>
      <c r="C316" s="41"/>
      <c r="D316" s="244" t="s">
        <v>450</v>
      </c>
      <c r="E316" s="41"/>
      <c r="F316" s="287" t="s">
        <v>462</v>
      </c>
      <c r="G316" s="41"/>
      <c r="H316" s="41"/>
      <c r="I316" s="288"/>
      <c r="J316" s="41"/>
      <c r="K316" s="41"/>
      <c r="L316" s="45"/>
      <c r="M316" s="291"/>
      <c r="N316" s="292"/>
      <c r="O316" s="293"/>
      <c r="P316" s="293"/>
      <c r="Q316" s="293"/>
      <c r="R316" s="293"/>
      <c r="S316" s="293"/>
      <c r="T316" s="29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450</v>
      </c>
      <c r="AU316" s="18" t="s">
        <v>86</v>
      </c>
    </row>
    <row r="317" s="2" customFormat="1" ht="6.96" customHeight="1">
      <c r="A317" s="39"/>
      <c r="B317" s="67"/>
      <c r="C317" s="68"/>
      <c r="D317" s="68"/>
      <c r="E317" s="68"/>
      <c r="F317" s="68"/>
      <c r="G317" s="68"/>
      <c r="H317" s="68"/>
      <c r="I317" s="68"/>
      <c r="J317" s="68"/>
      <c r="K317" s="68"/>
      <c r="L317" s="45"/>
      <c r="M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</row>
  </sheetData>
  <sheetProtection sheet="1" autoFilter="0" formatColumns="0" formatRows="0" objects="1" scenarios="1" spinCount="100000" saltValue="dtLmSZ3nfJF6maIxzLb1v+PxrjToNwyTydZqUDPSF8i8Y6NV6LmGgmcTyYmTAhW59hl6mq/bvxzdrl0xp2QU8A==" hashValue="ykTQbA8DmfKCAPChZVL6MtsObbfJmPzMzm8rZOsb5IPSjwPIsL746wimiZukBT4pYhGJKaZoi7jKFxlIaay+mA==" algorithmName="SHA-512" password="CC35"/>
  <autoFilter ref="C134:K3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463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ROUND((SUM(BE125:BE140)),  2)</f>
        <v>0</v>
      </c>
      <c r="G35" s="39"/>
      <c r="H35" s="39"/>
      <c r="I35" s="165">
        <v>0.20999999999999999</v>
      </c>
      <c r="J35" s="164">
        <f>ROUND(((SUM(BE125:BE140))*I35),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ROUND((SUM(BF125:BF140)),  2)</f>
        <v>0</v>
      </c>
      <c r="G36" s="39"/>
      <c r="H36" s="39"/>
      <c r="I36" s="165">
        <v>0.12</v>
      </c>
      <c r="J36" s="164">
        <f>ROUND(((SUM(BF125:BF140))*I36),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ROUND((SUM(BG125:BG140)),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ROUND((SUM(BH125:BH140)),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ROUND((SUM(BI125:BI140)),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27-02 - investice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464</v>
      </c>
      <c r="E101" s="197"/>
      <c r="F101" s="197"/>
      <c r="G101" s="197"/>
      <c r="H101" s="197"/>
      <c r="I101" s="197"/>
      <c r="J101" s="198">
        <f>J134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132</v>
      </c>
      <c r="E102" s="192"/>
      <c r="F102" s="192"/>
      <c r="G102" s="192"/>
      <c r="H102" s="192"/>
      <c r="I102" s="192"/>
      <c r="J102" s="193">
        <f>J138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J139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Václava Jiříkovského 27-31, Ostrava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113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114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27-02 - investice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33" t="s">
        <v>22</v>
      </c>
      <c r="J119" s="80" t="str">
        <f>IF(J14="","",J14)</f>
        <v>5. 3. 2025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33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138</v>
      </c>
      <c r="D124" s="203" t="s">
        <v>58</v>
      </c>
      <c r="E124" s="203" t="s">
        <v>54</v>
      </c>
      <c r="F124" s="203" t="s">
        <v>55</v>
      </c>
      <c r="G124" s="203" t="s">
        <v>139</v>
      </c>
      <c r="H124" s="203" t="s">
        <v>140</v>
      </c>
      <c r="I124" s="203" t="s">
        <v>141</v>
      </c>
      <c r="J124" s="204" t="s">
        <v>119</v>
      </c>
      <c r="K124" s="205" t="s">
        <v>142</v>
      </c>
      <c r="L124" s="206"/>
      <c r="M124" s="101" t="s">
        <v>1</v>
      </c>
      <c r="N124" s="102" t="s">
        <v>37</v>
      </c>
      <c r="O124" s="102" t="s">
        <v>143</v>
      </c>
      <c r="P124" s="102" t="s">
        <v>144</v>
      </c>
      <c r="Q124" s="102" t="s">
        <v>145</v>
      </c>
      <c r="R124" s="102" t="s">
        <v>146</v>
      </c>
      <c r="S124" s="102" t="s">
        <v>147</v>
      </c>
      <c r="T124" s="103" t="s">
        <v>148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149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P126+P138</f>
        <v>0</v>
      </c>
      <c r="Q125" s="105"/>
      <c r="R125" s="209">
        <f>R126+R138</f>
        <v>0.9975227900000001</v>
      </c>
      <c r="S125" s="105"/>
      <c r="T125" s="210">
        <f>T126+T138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11">
        <f>BK126+BK138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188</v>
      </c>
      <c r="F126" s="215" t="s">
        <v>189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P127+P134</f>
        <v>0</v>
      </c>
      <c r="Q126" s="220"/>
      <c r="R126" s="221">
        <f>R127+R134</f>
        <v>0.9975227900000001</v>
      </c>
      <c r="S126" s="220"/>
      <c r="T126" s="222">
        <f>T127+T134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72</v>
      </c>
      <c r="AU126" s="224" t="s">
        <v>73</v>
      </c>
      <c r="AY126" s="223" t="s">
        <v>152</v>
      </c>
      <c r="BK126" s="225">
        <f>BK127+BK134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309</v>
      </c>
      <c r="F127" s="226" t="s">
        <v>310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SUM(P128:P133)</f>
        <v>0</v>
      </c>
      <c r="Q127" s="220"/>
      <c r="R127" s="221">
        <f>SUM(R128:R133)</f>
        <v>0.97904279000000005</v>
      </c>
      <c r="S127" s="220"/>
      <c r="T127" s="22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86</v>
      </c>
      <c r="AT127" s="224" t="s">
        <v>72</v>
      </c>
      <c r="AU127" s="224" t="s">
        <v>80</v>
      </c>
      <c r="AY127" s="223" t="s">
        <v>152</v>
      </c>
      <c r="BK127" s="225">
        <f>SUM(BK128:BK133)</f>
        <v>0</v>
      </c>
    </row>
    <row r="128" s="2" customFormat="1" ht="24.15" customHeight="1">
      <c r="A128" s="39"/>
      <c r="B128" s="40"/>
      <c r="C128" s="228" t="s">
        <v>80</v>
      </c>
      <c r="D128" s="228" t="s">
        <v>155</v>
      </c>
      <c r="E128" s="229" t="s">
        <v>465</v>
      </c>
      <c r="F128" s="230" t="s">
        <v>466</v>
      </c>
      <c r="G128" s="231" t="s">
        <v>201</v>
      </c>
      <c r="H128" s="232">
        <v>206.81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39</v>
      </c>
      <c r="O128" s="92"/>
      <c r="P128" s="238">
        <f>O128*H128</f>
        <v>0</v>
      </c>
      <c r="Q128" s="238">
        <v>0.0011590000000000001</v>
      </c>
      <c r="R128" s="238">
        <f>Q128*H128</f>
        <v>0.23969279000000002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196</v>
      </c>
      <c r="AT128" s="240" t="s">
        <v>155</v>
      </c>
      <c r="AU128" s="240" t="s">
        <v>86</v>
      </c>
      <c r="AY128" s="18" t="s">
        <v>152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196</v>
      </c>
      <c r="BM128" s="240" t="s">
        <v>467</v>
      </c>
    </row>
    <row r="129" s="15" customFormat="1">
      <c r="A129" s="15"/>
      <c r="B129" s="265"/>
      <c r="C129" s="266"/>
      <c r="D129" s="244" t="s">
        <v>168</v>
      </c>
      <c r="E129" s="267" t="s">
        <v>1</v>
      </c>
      <c r="F129" s="268" t="s">
        <v>468</v>
      </c>
      <c r="G129" s="266"/>
      <c r="H129" s="267" t="s">
        <v>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168</v>
      </c>
      <c r="AU129" s="274" t="s">
        <v>86</v>
      </c>
      <c r="AV129" s="15" t="s">
        <v>80</v>
      </c>
      <c r="AW129" s="15" t="s">
        <v>30</v>
      </c>
      <c r="AX129" s="15" t="s">
        <v>73</v>
      </c>
      <c r="AY129" s="274" t="s">
        <v>152</v>
      </c>
    </row>
    <row r="130" s="13" customFormat="1">
      <c r="A130" s="13"/>
      <c r="B130" s="242"/>
      <c r="C130" s="243"/>
      <c r="D130" s="244" t="s">
        <v>168</v>
      </c>
      <c r="E130" s="253" t="s">
        <v>1</v>
      </c>
      <c r="F130" s="245" t="s">
        <v>334</v>
      </c>
      <c r="G130" s="243"/>
      <c r="H130" s="246">
        <v>206.81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168</v>
      </c>
      <c r="AU130" s="252" t="s">
        <v>86</v>
      </c>
      <c r="AV130" s="13" t="s">
        <v>86</v>
      </c>
      <c r="AW130" s="13" t="s">
        <v>30</v>
      </c>
      <c r="AX130" s="13" t="s">
        <v>80</v>
      </c>
      <c r="AY130" s="252" t="s">
        <v>152</v>
      </c>
    </row>
    <row r="131" s="2" customFormat="1" ht="16.5" customHeight="1">
      <c r="A131" s="39"/>
      <c r="B131" s="40"/>
      <c r="C131" s="275" t="s">
        <v>86</v>
      </c>
      <c r="D131" s="275" t="s">
        <v>210</v>
      </c>
      <c r="E131" s="276" t="s">
        <v>469</v>
      </c>
      <c r="F131" s="277" t="s">
        <v>470</v>
      </c>
      <c r="G131" s="278" t="s">
        <v>362</v>
      </c>
      <c r="H131" s="279">
        <v>29.574000000000002</v>
      </c>
      <c r="I131" s="280"/>
      <c r="J131" s="281">
        <f>ROUND(I131*H131,2)</f>
        <v>0</v>
      </c>
      <c r="K131" s="282"/>
      <c r="L131" s="283"/>
      <c r="M131" s="284" t="s">
        <v>1</v>
      </c>
      <c r="N131" s="285" t="s">
        <v>39</v>
      </c>
      <c r="O131" s="92"/>
      <c r="P131" s="238">
        <f>O131*H131</f>
        <v>0</v>
      </c>
      <c r="Q131" s="238">
        <v>0.025000000000000001</v>
      </c>
      <c r="R131" s="238">
        <f>Q131*H131</f>
        <v>0.73935000000000006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213</v>
      </c>
      <c r="AT131" s="240" t="s">
        <v>210</v>
      </c>
      <c r="AU131" s="240" t="s">
        <v>86</v>
      </c>
      <c r="AY131" s="18" t="s">
        <v>152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196</v>
      </c>
      <c r="BM131" s="240" t="s">
        <v>471</v>
      </c>
    </row>
    <row r="132" s="13" customFormat="1">
      <c r="A132" s="13"/>
      <c r="B132" s="242"/>
      <c r="C132" s="243"/>
      <c r="D132" s="244" t="s">
        <v>168</v>
      </c>
      <c r="E132" s="253" t="s">
        <v>1</v>
      </c>
      <c r="F132" s="245" t="s">
        <v>472</v>
      </c>
      <c r="G132" s="243"/>
      <c r="H132" s="246">
        <v>29.574000000000002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168</v>
      </c>
      <c r="AU132" s="252" t="s">
        <v>86</v>
      </c>
      <c r="AV132" s="13" t="s">
        <v>86</v>
      </c>
      <c r="AW132" s="13" t="s">
        <v>30</v>
      </c>
      <c r="AX132" s="13" t="s">
        <v>80</v>
      </c>
      <c r="AY132" s="252" t="s">
        <v>152</v>
      </c>
    </row>
    <row r="133" s="2" customFormat="1" ht="24.15" customHeight="1">
      <c r="A133" s="39"/>
      <c r="B133" s="40"/>
      <c r="C133" s="228" t="s">
        <v>164</v>
      </c>
      <c r="D133" s="228" t="s">
        <v>155</v>
      </c>
      <c r="E133" s="229" t="s">
        <v>367</v>
      </c>
      <c r="F133" s="230" t="s">
        <v>368</v>
      </c>
      <c r="G133" s="231" t="s">
        <v>307</v>
      </c>
      <c r="H133" s="286"/>
      <c r="I133" s="233"/>
      <c r="J133" s="234">
        <f>ROUND(I133*H133,2)</f>
        <v>0</v>
      </c>
      <c r="K133" s="235"/>
      <c r="L133" s="45"/>
      <c r="M133" s="236" t="s">
        <v>1</v>
      </c>
      <c r="N133" s="237" t="s">
        <v>39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196</v>
      </c>
      <c r="AT133" s="240" t="s">
        <v>155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196</v>
      </c>
      <c r="BM133" s="240" t="s">
        <v>473</v>
      </c>
    </row>
    <row r="134" s="12" customFormat="1" ht="22.8" customHeight="1">
      <c r="A134" s="12"/>
      <c r="B134" s="212"/>
      <c r="C134" s="213"/>
      <c r="D134" s="214" t="s">
        <v>72</v>
      </c>
      <c r="E134" s="226" t="s">
        <v>474</v>
      </c>
      <c r="F134" s="226" t="s">
        <v>475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SUM(P135:P137)</f>
        <v>0</v>
      </c>
      <c r="Q134" s="220"/>
      <c r="R134" s="221">
        <f>SUM(R135:R137)</f>
        <v>0.01848</v>
      </c>
      <c r="S134" s="220"/>
      <c r="T134" s="22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86</v>
      </c>
      <c r="AT134" s="224" t="s">
        <v>72</v>
      </c>
      <c r="AU134" s="224" t="s">
        <v>80</v>
      </c>
      <c r="AY134" s="223" t="s">
        <v>152</v>
      </c>
      <c r="BK134" s="225">
        <f>SUM(BK135:BK137)</f>
        <v>0</v>
      </c>
    </row>
    <row r="135" s="2" customFormat="1" ht="24.15" customHeight="1">
      <c r="A135" s="39"/>
      <c r="B135" s="40"/>
      <c r="C135" s="228" t="s">
        <v>159</v>
      </c>
      <c r="D135" s="228" t="s">
        <v>155</v>
      </c>
      <c r="E135" s="229" t="s">
        <v>476</v>
      </c>
      <c r="F135" s="230" t="s">
        <v>477</v>
      </c>
      <c r="G135" s="231" t="s">
        <v>195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196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196</v>
      </c>
      <c r="BM135" s="240" t="s">
        <v>478</v>
      </c>
    </row>
    <row r="136" s="2" customFormat="1" ht="24.15" customHeight="1">
      <c r="A136" s="39"/>
      <c r="B136" s="40"/>
      <c r="C136" s="275" t="s">
        <v>176</v>
      </c>
      <c r="D136" s="275" t="s">
        <v>210</v>
      </c>
      <c r="E136" s="276" t="s">
        <v>479</v>
      </c>
      <c r="F136" s="277" t="s">
        <v>480</v>
      </c>
      <c r="G136" s="278" t="s">
        <v>195</v>
      </c>
      <c r="H136" s="279">
        <v>1</v>
      </c>
      <c r="I136" s="280"/>
      <c r="J136" s="281">
        <f>ROUND(I136*H136,2)</f>
        <v>0</v>
      </c>
      <c r="K136" s="282"/>
      <c r="L136" s="283"/>
      <c r="M136" s="284" t="s">
        <v>1</v>
      </c>
      <c r="N136" s="285" t="s">
        <v>39</v>
      </c>
      <c r="O136" s="92"/>
      <c r="P136" s="238">
        <f>O136*H136</f>
        <v>0</v>
      </c>
      <c r="Q136" s="238">
        <v>0.01848</v>
      </c>
      <c r="R136" s="238">
        <f>Q136*H136</f>
        <v>0.01848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213</v>
      </c>
      <c r="AT136" s="240" t="s">
        <v>210</v>
      </c>
      <c r="AU136" s="240" t="s">
        <v>86</v>
      </c>
      <c r="AY136" s="18" t="s">
        <v>152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196</v>
      </c>
      <c r="BM136" s="240" t="s">
        <v>481</v>
      </c>
    </row>
    <row r="137" s="2" customFormat="1" ht="24.15" customHeight="1">
      <c r="A137" s="39"/>
      <c r="B137" s="40"/>
      <c r="C137" s="228" t="s">
        <v>182</v>
      </c>
      <c r="D137" s="228" t="s">
        <v>155</v>
      </c>
      <c r="E137" s="229" t="s">
        <v>482</v>
      </c>
      <c r="F137" s="230" t="s">
        <v>483</v>
      </c>
      <c r="G137" s="231" t="s">
        <v>307</v>
      </c>
      <c r="H137" s="286"/>
      <c r="I137" s="233"/>
      <c r="J137" s="234">
        <f>ROUND(I137*H137,2)</f>
        <v>0</v>
      </c>
      <c r="K137" s="235"/>
      <c r="L137" s="45"/>
      <c r="M137" s="236" t="s">
        <v>1</v>
      </c>
      <c r="N137" s="237" t="s">
        <v>39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196</v>
      </c>
      <c r="AT137" s="240" t="s">
        <v>155</v>
      </c>
      <c r="AU137" s="240" t="s">
        <v>86</v>
      </c>
      <c r="AY137" s="18" t="s">
        <v>152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196</v>
      </c>
      <c r="BM137" s="240" t="s">
        <v>484</v>
      </c>
    </row>
    <row r="138" s="12" customFormat="1" ht="25.92" customHeight="1">
      <c r="A138" s="12"/>
      <c r="B138" s="212"/>
      <c r="C138" s="213"/>
      <c r="D138" s="214" t="s">
        <v>72</v>
      </c>
      <c r="E138" s="215" t="s">
        <v>429</v>
      </c>
      <c r="F138" s="215" t="s">
        <v>430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</f>
        <v>0</v>
      </c>
      <c r="Q138" s="220"/>
      <c r="R138" s="221">
        <f>R139</f>
        <v>0</v>
      </c>
      <c r="S138" s="220"/>
      <c r="T138" s="22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176</v>
      </c>
      <c r="AT138" s="224" t="s">
        <v>72</v>
      </c>
      <c r="AU138" s="224" t="s">
        <v>73</v>
      </c>
      <c r="AY138" s="223" t="s">
        <v>152</v>
      </c>
      <c r="BK138" s="225">
        <f>BK139</f>
        <v>0</v>
      </c>
    </row>
    <row r="139" s="12" customFormat="1" ht="22.8" customHeight="1">
      <c r="A139" s="12"/>
      <c r="B139" s="212"/>
      <c r="C139" s="213"/>
      <c r="D139" s="214" t="s">
        <v>72</v>
      </c>
      <c r="E139" s="226" t="s">
        <v>431</v>
      </c>
      <c r="F139" s="226" t="s">
        <v>432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P140</f>
        <v>0</v>
      </c>
      <c r="Q139" s="220"/>
      <c r="R139" s="221">
        <f>R140</f>
        <v>0</v>
      </c>
      <c r="S139" s="220"/>
      <c r="T139" s="22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176</v>
      </c>
      <c r="AT139" s="224" t="s">
        <v>72</v>
      </c>
      <c r="AU139" s="224" t="s">
        <v>80</v>
      </c>
      <c r="AY139" s="223" t="s">
        <v>152</v>
      </c>
      <c r="BK139" s="225">
        <f>BK140</f>
        <v>0</v>
      </c>
    </row>
    <row r="140" s="2" customFormat="1" ht="16.5" customHeight="1">
      <c r="A140" s="39"/>
      <c r="B140" s="40"/>
      <c r="C140" s="228" t="s">
        <v>192</v>
      </c>
      <c r="D140" s="228" t="s">
        <v>155</v>
      </c>
      <c r="E140" s="229" t="s">
        <v>434</v>
      </c>
      <c r="F140" s="230" t="s">
        <v>432</v>
      </c>
      <c r="G140" s="231" t="s">
        <v>307</v>
      </c>
      <c r="H140" s="286"/>
      <c r="I140" s="233"/>
      <c r="J140" s="234">
        <f>ROUND(I140*H140,2)</f>
        <v>0</v>
      </c>
      <c r="K140" s="235"/>
      <c r="L140" s="45"/>
      <c r="M140" s="295" t="s">
        <v>1</v>
      </c>
      <c r="N140" s="296" t="s">
        <v>39</v>
      </c>
      <c r="O140" s="293"/>
      <c r="P140" s="297">
        <f>O140*H140</f>
        <v>0</v>
      </c>
      <c r="Q140" s="297">
        <v>0</v>
      </c>
      <c r="R140" s="297">
        <f>Q140*H140</f>
        <v>0</v>
      </c>
      <c r="S140" s="297">
        <v>0</v>
      </c>
      <c r="T140" s="29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435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435</v>
      </c>
      <c r="BM140" s="240" t="s">
        <v>485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eE2wcnjXimkz8fCBtxE4RDGFEAaHYdzPm/XgBdob8/+zTI3huFv46bjCcGq2VoM8bFb1F/tj+G2kRUjw2q3wYQ==" hashValue="Kspcs7fAGdfXqN+8J3BsvvRz6C2s1dqJRCTMr+N4leWS2rHPyk324OkzWXEJmi3GxO1gvQR0Tp5dZhgmSxgo9Q==" algorithmName="SHA-512" password="CC35"/>
  <autoFilter ref="C124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ROUND((SUM(BE128:BE181)),  2)</f>
        <v>0</v>
      </c>
      <c r="G35" s="39"/>
      <c r="H35" s="39"/>
      <c r="I35" s="165">
        <v>0.20999999999999999</v>
      </c>
      <c r="J35" s="164">
        <f>ROUND(((SUM(BE128:BE181))*I35),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ROUND((SUM(BF128:BF181)),  2)</f>
        <v>0</v>
      </c>
      <c r="G36" s="39"/>
      <c r="H36" s="39"/>
      <c r="I36" s="165">
        <v>0.12</v>
      </c>
      <c r="J36" s="164">
        <f>ROUND(((SUM(BF128:BF181))*I36),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ROUND((SUM(BG128:BG181)),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ROUND((SUM(BH128:BH181)),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ROUND((SUM(BI128:BI181)),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27-03 - strojovna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J138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J168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132</v>
      </c>
      <c r="E104" s="192"/>
      <c r="F104" s="192"/>
      <c r="G104" s="192"/>
      <c r="H104" s="192"/>
      <c r="I104" s="192"/>
      <c r="J104" s="193">
        <f>J177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133</v>
      </c>
      <c r="E105" s="197"/>
      <c r="F105" s="197"/>
      <c r="G105" s="197"/>
      <c r="H105" s="197"/>
      <c r="I105" s="197"/>
      <c r="J105" s="198">
        <f>J178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135</v>
      </c>
      <c r="E106" s="197"/>
      <c r="F106" s="197"/>
      <c r="G106" s="197"/>
      <c r="H106" s="197"/>
      <c r="I106" s="197"/>
      <c r="J106" s="198">
        <f>J180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Václava Jiříkovského 27-31, Ostrava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113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114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27-03 - strojovna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5. 3. 2025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 xml:space="preserve"> </v>
      </c>
      <c r="G124" s="41"/>
      <c r="H124" s="41"/>
      <c r="I124" s="33" t="s">
        <v>29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IF(E20="","",E20)</f>
        <v>Vyplň údaj</v>
      </c>
      <c r="G125" s="41"/>
      <c r="H125" s="41"/>
      <c r="I125" s="33" t="s">
        <v>31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138</v>
      </c>
      <c r="D127" s="203" t="s">
        <v>58</v>
      </c>
      <c r="E127" s="203" t="s">
        <v>54</v>
      </c>
      <c r="F127" s="203" t="s">
        <v>55</v>
      </c>
      <c r="G127" s="203" t="s">
        <v>139</v>
      </c>
      <c r="H127" s="203" t="s">
        <v>140</v>
      </c>
      <c r="I127" s="203" t="s">
        <v>141</v>
      </c>
      <c r="J127" s="204" t="s">
        <v>119</v>
      </c>
      <c r="K127" s="205" t="s">
        <v>142</v>
      </c>
      <c r="L127" s="206"/>
      <c r="M127" s="101" t="s">
        <v>1</v>
      </c>
      <c r="N127" s="102" t="s">
        <v>37</v>
      </c>
      <c r="O127" s="102" t="s">
        <v>143</v>
      </c>
      <c r="P127" s="102" t="s">
        <v>144</v>
      </c>
      <c r="Q127" s="102" t="s">
        <v>145</v>
      </c>
      <c r="R127" s="102" t="s">
        <v>146</v>
      </c>
      <c r="S127" s="102" t="s">
        <v>147</v>
      </c>
      <c r="T127" s="103" t="s">
        <v>148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149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P129+P138+P177</f>
        <v>0</v>
      </c>
      <c r="Q128" s="105"/>
      <c r="R128" s="209">
        <f>R129+R138+R177</f>
        <v>0.18458355058999998</v>
      </c>
      <c r="S128" s="105"/>
      <c r="T128" s="210">
        <f>T129+T138+T177</f>
        <v>0.13566270000000003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121</v>
      </c>
      <c r="BK128" s="211">
        <f>BK129+BK138+BK177</f>
        <v>0</v>
      </c>
    </row>
    <row r="129" s="12" customFormat="1" ht="25.92" customHeight="1">
      <c r="A129" s="12"/>
      <c r="B129" s="212"/>
      <c r="C129" s="213"/>
      <c r="D129" s="214" t="s">
        <v>72</v>
      </c>
      <c r="E129" s="215" t="s">
        <v>150</v>
      </c>
      <c r="F129" s="215" t="s">
        <v>151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80</v>
      </c>
      <c r="AT129" s="224" t="s">
        <v>72</v>
      </c>
      <c r="AU129" s="224" t="s">
        <v>73</v>
      </c>
      <c r="AY129" s="223" t="s">
        <v>152</v>
      </c>
      <c r="BK129" s="225">
        <f>BK130</f>
        <v>0</v>
      </c>
    </row>
    <row r="130" s="12" customFormat="1" ht="22.8" customHeight="1">
      <c r="A130" s="12"/>
      <c r="B130" s="212"/>
      <c r="C130" s="213"/>
      <c r="D130" s="214" t="s">
        <v>72</v>
      </c>
      <c r="E130" s="226" t="s">
        <v>153</v>
      </c>
      <c r="F130" s="226" t="s">
        <v>154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SUM(P131:P137)</f>
        <v>0</v>
      </c>
      <c r="Q130" s="220"/>
      <c r="R130" s="221">
        <f>SUM(R131:R137)</f>
        <v>0</v>
      </c>
      <c r="S130" s="220"/>
      <c r="T130" s="22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80</v>
      </c>
      <c r="AT130" s="224" t="s">
        <v>72</v>
      </c>
      <c r="AU130" s="224" t="s">
        <v>80</v>
      </c>
      <c r="AY130" s="223" t="s">
        <v>152</v>
      </c>
      <c r="BK130" s="225">
        <f>SUM(BK131:BK137)</f>
        <v>0</v>
      </c>
    </row>
    <row r="131" s="2" customFormat="1" ht="24.15" customHeight="1">
      <c r="A131" s="39"/>
      <c r="B131" s="40"/>
      <c r="C131" s="228" t="s">
        <v>80</v>
      </c>
      <c r="D131" s="228" t="s">
        <v>155</v>
      </c>
      <c r="E131" s="229" t="s">
        <v>156</v>
      </c>
      <c r="F131" s="230" t="s">
        <v>157</v>
      </c>
      <c r="G131" s="231" t="s">
        <v>158</v>
      </c>
      <c r="H131" s="232">
        <v>0.13600000000000001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39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159</v>
      </c>
      <c r="AT131" s="240" t="s">
        <v>155</v>
      </c>
      <c r="AU131" s="240" t="s">
        <v>86</v>
      </c>
      <c r="AY131" s="18" t="s">
        <v>152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159</v>
      </c>
      <c r="BM131" s="240" t="s">
        <v>487</v>
      </c>
    </row>
    <row r="132" s="2" customFormat="1" ht="24.15" customHeight="1">
      <c r="A132" s="39"/>
      <c r="B132" s="40"/>
      <c r="C132" s="228" t="s">
        <v>86</v>
      </c>
      <c r="D132" s="228" t="s">
        <v>155</v>
      </c>
      <c r="E132" s="229" t="s">
        <v>161</v>
      </c>
      <c r="F132" s="230" t="s">
        <v>162</v>
      </c>
      <c r="G132" s="231" t="s">
        <v>158</v>
      </c>
      <c r="H132" s="232">
        <v>0.13600000000000001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39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159</v>
      </c>
      <c r="AT132" s="240" t="s">
        <v>155</v>
      </c>
      <c r="AU132" s="240" t="s">
        <v>86</v>
      </c>
      <c r="AY132" s="18" t="s">
        <v>152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159</v>
      </c>
      <c r="BM132" s="240" t="s">
        <v>488</v>
      </c>
    </row>
    <row r="133" s="2" customFormat="1" ht="24.15" customHeight="1">
      <c r="A133" s="39"/>
      <c r="B133" s="40"/>
      <c r="C133" s="228" t="s">
        <v>164</v>
      </c>
      <c r="D133" s="228" t="s">
        <v>155</v>
      </c>
      <c r="E133" s="229" t="s">
        <v>165</v>
      </c>
      <c r="F133" s="230" t="s">
        <v>166</v>
      </c>
      <c r="G133" s="231" t="s">
        <v>158</v>
      </c>
      <c r="H133" s="232">
        <v>1.9039999999999999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39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159</v>
      </c>
      <c r="AT133" s="240" t="s">
        <v>155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159</v>
      </c>
      <c r="BM133" s="240" t="s">
        <v>489</v>
      </c>
    </row>
    <row r="134" s="13" customFormat="1">
      <c r="A134" s="13"/>
      <c r="B134" s="242"/>
      <c r="C134" s="243"/>
      <c r="D134" s="244" t="s">
        <v>168</v>
      </c>
      <c r="E134" s="243"/>
      <c r="F134" s="245" t="s">
        <v>490</v>
      </c>
      <c r="G134" s="243"/>
      <c r="H134" s="246">
        <v>1.9039999999999999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168</v>
      </c>
      <c r="AU134" s="252" t="s">
        <v>86</v>
      </c>
      <c r="AV134" s="13" t="s">
        <v>86</v>
      </c>
      <c r="AW134" s="13" t="s">
        <v>4</v>
      </c>
      <c r="AX134" s="13" t="s">
        <v>80</v>
      </c>
      <c r="AY134" s="252" t="s">
        <v>152</v>
      </c>
    </row>
    <row r="135" s="2" customFormat="1" ht="37.8" customHeight="1">
      <c r="A135" s="39"/>
      <c r="B135" s="40"/>
      <c r="C135" s="228" t="s">
        <v>159</v>
      </c>
      <c r="D135" s="228" t="s">
        <v>155</v>
      </c>
      <c r="E135" s="229" t="s">
        <v>177</v>
      </c>
      <c r="F135" s="230" t="s">
        <v>178</v>
      </c>
      <c r="G135" s="231" t="s">
        <v>158</v>
      </c>
      <c r="H135" s="232">
        <v>0.88100000000000001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159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159</v>
      </c>
      <c r="BM135" s="240" t="s">
        <v>491</v>
      </c>
    </row>
    <row r="136" s="15" customFormat="1">
      <c r="A136" s="15"/>
      <c r="B136" s="265"/>
      <c r="C136" s="266"/>
      <c r="D136" s="244" t="s">
        <v>168</v>
      </c>
      <c r="E136" s="267" t="s">
        <v>1</v>
      </c>
      <c r="F136" s="268" t="s">
        <v>180</v>
      </c>
      <c r="G136" s="266"/>
      <c r="H136" s="267" t="s">
        <v>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168</v>
      </c>
      <c r="AU136" s="274" t="s">
        <v>86</v>
      </c>
      <c r="AV136" s="15" t="s">
        <v>80</v>
      </c>
      <c r="AW136" s="15" t="s">
        <v>30</v>
      </c>
      <c r="AX136" s="15" t="s">
        <v>73</v>
      </c>
      <c r="AY136" s="274" t="s">
        <v>152</v>
      </c>
    </row>
    <row r="137" s="13" customFormat="1">
      <c r="A137" s="13"/>
      <c r="B137" s="242"/>
      <c r="C137" s="243"/>
      <c r="D137" s="244" t="s">
        <v>168</v>
      </c>
      <c r="E137" s="253" t="s">
        <v>1</v>
      </c>
      <c r="F137" s="245" t="s">
        <v>181</v>
      </c>
      <c r="G137" s="243"/>
      <c r="H137" s="246">
        <v>0.88100000000000001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168</v>
      </c>
      <c r="AU137" s="252" t="s">
        <v>86</v>
      </c>
      <c r="AV137" s="13" t="s">
        <v>86</v>
      </c>
      <c r="AW137" s="13" t="s">
        <v>30</v>
      </c>
      <c r="AX137" s="13" t="s">
        <v>80</v>
      </c>
      <c r="AY137" s="252" t="s">
        <v>152</v>
      </c>
    </row>
    <row r="138" s="12" customFormat="1" ht="25.92" customHeight="1">
      <c r="A138" s="12"/>
      <c r="B138" s="212"/>
      <c r="C138" s="213"/>
      <c r="D138" s="214" t="s">
        <v>72</v>
      </c>
      <c r="E138" s="215" t="s">
        <v>188</v>
      </c>
      <c r="F138" s="215" t="s">
        <v>189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P139+P168</f>
        <v>0</v>
      </c>
      <c r="Q138" s="220"/>
      <c r="R138" s="221">
        <f>R139+R168</f>
        <v>0.18458355058999998</v>
      </c>
      <c r="S138" s="220"/>
      <c r="T138" s="222">
        <f>T139+T168</f>
        <v>0.13566270000000003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72</v>
      </c>
      <c r="AU138" s="224" t="s">
        <v>73</v>
      </c>
      <c r="AY138" s="223" t="s">
        <v>152</v>
      </c>
      <c r="BK138" s="225">
        <f>BK139+BK168</f>
        <v>0</v>
      </c>
    </row>
    <row r="139" s="12" customFormat="1" ht="22.8" customHeight="1">
      <c r="A139" s="12"/>
      <c r="B139" s="212"/>
      <c r="C139" s="213"/>
      <c r="D139" s="214" t="s">
        <v>72</v>
      </c>
      <c r="E139" s="226" t="s">
        <v>190</v>
      </c>
      <c r="F139" s="226" t="s">
        <v>191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SUM(P140:P167)</f>
        <v>0</v>
      </c>
      <c r="Q139" s="220"/>
      <c r="R139" s="221">
        <f>SUM(R140:R167)</f>
        <v>0.18366897058999998</v>
      </c>
      <c r="S139" s="220"/>
      <c r="T139" s="222">
        <f>SUM(T140:T167)</f>
        <v>0.097555200000000009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72</v>
      </c>
      <c r="AU139" s="224" t="s">
        <v>80</v>
      </c>
      <c r="AY139" s="223" t="s">
        <v>152</v>
      </c>
      <c r="BK139" s="225">
        <f>SUM(BK140:BK167)</f>
        <v>0</v>
      </c>
    </row>
    <row r="140" s="2" customFormat="1" ht="24.15" customHeight="1">
      <c r="A140" s="39"/>
      <c r="B140" s="40"/>
      <c r="C140" s="228" t="s">
        <v>176</v>
      </c>
      <c r="D140" s="228" t="s">
        <v>155</v>
      </c>
      <c r="E140" s="229" t="s">
        <v>217</v>
      </c>
      <c r="F140" s="230" t="s">
        <v>218</v>
      </c>
      <c r="G140" s="231" t="s">
        <v>201</v>
      </c>
      <c r="H140" s="232">
        <v>15.243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0.00088312999999999998</v>
      </c>
      <c r="R140" s="238">
        <f>Q140*H140</f>
        <v>0.01346155059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196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196</v>
      </c>
      <c r="BM140" s="240" t="s">
        <v>492</v>
      </c>
    </row>
    <row r="141" s="15" customFormat="1">
      <c r="A141" s="15"/>
      <c r="B141" s="265"/>
      <c r="C141" s="266"/>
      <c r="D141" s="244" t="s">
        <v>168</v>
      </c>
      <c r="E141" s="267" t="s">
        <v>1</v>
      </c>
      <c r="F141" s="268" t="s">
        <v>493</v>
      </c>
      <c r="G141" s="266"/>
      <c r="H141" s="267" t="s">
        <v>1</v>
      </c>
      <c r="I141" s="269"/>
      <c r="J141" s="266"/>
      <c r="K141" s="266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168</v>
      </c>
      <c r="AU141" s="274" t="s">
        <v>86</v>
      </c>
      <c r="AV141" s="15" t="s">
        <v>80</v>
      </c>
      <c r="AW141" s="15" t="s">
        <v>30</v>
      </c>
      <c r="AX141" s="15" t="s">
        <v>73</v>
      </c>
      <c r="AY141" s="274" t="s">
        <v>152</v>
      </c>
    </row>
    <row r="142" s="13" customFormat="1">
      <c r="A142" s="13"/>
      <c r="B142" s="242"/>
      <c r="C142" s="243"/>
      <c r="D142" s="244" t="s">
        <v>168</v>
      </c>
      <c r="E142" s="253" t="s">
        <v>1</v>
      </c>
      <c r="F142" s="245" t="s">
        <v>494</v>
      </c>
      <c r="G142" s="243"/>
      <c r="H142" s="246">
        <v>15.243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168</v>
      </c>
      <c r="AU142" s="252" t="s">
        <v>86</v>
      </c>
      <c r="AV142" s="13" t="s">
        <v>86</v>
      </c>
      <c r="AW142" s="13" t="s">
        <v>30</v>
      </c>
      <c r="AX142" s="13" t="s">
        <v>80</v>
      </c>
      <c r="AY142" s="252" t="s">
        <v>152</v>
      </c>
    </row>
    <row r="143" s="2" customFormat="1" ht="49.05" customHeight="1">
      <c r="A143" s="39"/>
      <c r="B143" s="40"/>
      <c r="C143" s="275" t="s">
        <v>182</v>
      </c>
      <c r="D143" s="275" t="s">
        <v>210</v>
      </c>
      <c r="E143" s="276" t="s">
        <v>221</v>
      </c>
      <c r="F143" s="277" t="s">
        <v>222</v>
      </c>
      <c r="G143" s="278" t="s">
        <v>201</v>
      </c>
      <c r="H143" s="279">
        <v>17.765999999999998</v>
      </c>
      <c r="I143" s="280"/>
      <c r="J143" s="281">
        <f>ROUND(I143*H143,2)</f>
        <v>0</v>
      </c>
      <c r="K143" s="282"/>
      <c r="L143" s="283"/>
      <c r="M143" s="284" t="s">
        <v>1</v>
      </c>
      <c r="N143" s="285" t="s">
        <v>39</v>
      </c>
      <c r="O143" s="92"/>
      <c r="P143" s="238">
        <f>O143*H143</f>
        <v>0</v>
      </c>
      <c r="Q143" s="238">
        <v>0.0054000000000000003</v>
      </c>
      <c r="R143" s="238">
        <f>Q143*H143</f>
        <v>0.095936399999999991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213</v>
      </c>
      <c r="AT143" s="240" t="s">
        <v>210</v>
      </c>
      <c r="AU143" s="240" t="s">
        <v>86</v>
      </c>
      <c r="AY143" s="18" t="s">
        <v>152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196</v>
      </c>
      <c r="BM143" s="240" t="s">
        <v>495</v>
      </c>
    </row>
    <row r="144" s="13" customFormat="1">
      <c r="A144" s="13"/>
      <c r="B144" s="242"/>
      <c r="C144" s="243"/>
      <c r="D144" s="244" t="s">
        <v>168</v>
      </c>
      <c r="E144" s="243"/>
      <c r="F144" s="245" t="s">
        <v>496</v>
      </c>
      <c r="G144" s="243"/>
      <c r="H144" s="246">
        <v>17.765999999999998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4</v>
      </c>
      <c r="AX144" s="13" t="s">
        <v>80</v>
      </c>
      <c r="AY144" s="252" t="s">
        <v>152</v>
      </c>
    </row>
    <row r="145" s="2" customFormat="1" ht="24.15" customHeight="1">
      <c r="A145" s="39"/>
      <c r="B145" s="40"/>
      <c r="C145" s="228" t="s">
        <v>192</v>
      </c>
      <c r="D145" s="228" t="s">
        <v>155</v>
      </c>
      <c r="E145" s="229" t="s">
        <v>225</v>
      </c>
      <c r="F145" s="230" t="s">
        <v>226</v>
      </c>
      <c r="G145" s="231" t="s">
        <v>201</v>
      </c>
      <c r="H145" s="232">
        <v>15.243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39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0.0032000000000000002</v>
      </c>
      <c r="T145" s="239">
        <f>S145*H145</f>
        <v>0.048777600000000004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196</v>
      </c>
      <c r="AT145" s="240" t="s">
        <v>155</v>
      </c>
      <c r="AU145" s="240" t="s">
        <v>86</v>
      </c>
      <c r="AY145" s="18" t="s">
        <v>152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196</v>
      </c>
      <c r="BM145" s="240" t="s">
        <v>497</v>
      </c>
    </row>
    <row r="146" s="15" customFormat="1">
      <c r="A146" s="15"/>
      <c r="B146" s="265"/>
      <c r="C146" s="266"/>
      <c r="D146" s="244" t="s">
        <v>168</v>
      </c>
      <c r="E146" s="267" t="s">
        <v>1</v>
      </c>
      <c r="F146" s="268" t="s">
        <v>228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168</v>
      </c>
      <c r="AU146" s="274" t="s">
        <v>86</v>
      </c>
      <c r="AV146" s="15" t="s">
        <v>80</v>
      </c>
      <c r="AW146" s="15" t="s">
        <v>30</v>
      </c>
      <c r="AX146" s="15" t="s">
        <v>73</v>
      </c>
      <c r="AY146" s="274" t="s">
        <v>152</v>
      </c>
    </row>
    <row r="147" s="13" customFormat="1">
      <c r="A147" s="13"/>
      <c r="B147" s="242"/>
      <c r="C147" s="243"/>
      <c r="D147" s="244" t="s">
        <v>168</v>
      </c>
      <c r="E147" s="253" t="s">
        <v>1</v>
      </c>
      <c r="F147" s="245" t="s">
        <v>494</v>
      </c>
      <c r="G147" s="243"/>
      <c r="H147" s="246">
        <v>15.243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168</v>
      </c>
      <c r="AU147" s="252" t="s">
        <v>86</v>
      </c>
      <c r="AV147" s="13" t="s">
        <v>86</v>
      </c>
      <c r="AW147" s="13" t="s">
        <v>30</v>
      </c>
      <c r="AX147" s="13" t="s">
        <v>80</v>
      </c>
      <c r="AY147" s="252" t="s">
        <v>152</v>
      </c>
    </row>
    <row r="148" s="2" customFormat="1" ht="24.15" customHeight="1">
      <c r="A148" s="39"/>
      <c r="B148" s="40"/>
      <c r="C148" s="228" t="s">
        <v>198</v>
      </c>
      <c r="D148" s="228" t="s">
        <v>155</v>
      </c>
      <c r="E148" s="229" t="s">
        <v>232</v>
      </c>
      <c r="F148" s="230" t="s">
        <v>233</v>
      </c>
      <c r="G148" s="231" t="s">
        <v>201</v>
      </c>
      <c r="H148" s="232">
        <v>15.243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39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0.0032000000000000002</v>
      </c>
      <c r="T148" s="239">
        <f>S148*H148</f>
        <v>0.048777600000000004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196</v>
      </c>
      <c r="AT148" s="240" t="s">
        <v>155</v>
      </c>
      <c r="AU148" s="240" t="s">
        <v>86</v>
      </c>
      <c r="AY148" s="18" t="s">
        <v>152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196</v>
      </c>
      <c r="BM148" s="240" t="s">
        <v>498</v>
      </c>
    </row>
    <row r="149" s="2" customFormat="1" ht="37.8" customHeight="1">
      <c r="A149" s="39"/>
      <c r="B149" s="40"/>
      <c r="C149" s="228" t="s">
        <v>209</v>
      </c>
      <c r="D149" s="228" t="s">
        <v>155</v>
      </c>
      <c r="E149" s="229" t="s">
        <v>499</v>
      </c>
      <c r="F149" s="230" t="s">
        <v>500</v>
      </c>
      <c r="G149" s="231" t="s">
        <v>250</v>
      </c>
      <c r="H149" s="232">
        <v>4.5499999999999998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0.0028600000000000001</v>
      </c>
      <c r="R149" s="238">
        <f>Q149*H149</f>
        <v>0.013013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196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196</v>
      </c>
      <c r="BM149" s="240" t="s">
        <v>501</v>
      </c>
    </row>
    <row r="150" s="2" customFormat="1" ht="33" customHeight="1">
      <c r="A150" s="39"/>
      <c r="B150" s="40"/>
      <c r="C150" s="228" t="s">
        <v>216</v>
      </c>
      <c r="D150" s="228" t="s">
        <v>155</v>
      </c>
      <c r="E150" s="229" t="s">
        <v>265</v>
      </c>
      <c r="F150" s="230" t="s">
        <v>266</v>
      </c>
      <c r="G150" s="231" t="s">
        <v>250</v>
      </c>
      <c r="H150" s="232">
        <v>11.25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39</v>
      </c>
      <c r="O150" s="92"/>
      <c r="P150" s="238">
        <f>O150*H150</f>
        <v>0</v>
      </c>
      <c r="Q150" s="238">
        <v>0.00165</v>
      </c>
      <c r="R150" s="238">
        <f>Q150*H150</f>
        <v>0.018562499999999999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196</v>
      </c>
      <c r="AT150" s="240" t="s">
        <v>155</v>
      </c>
      <c r="AU150" s="240" t="s">
        <v>86</v>
      </c>
      <c r="AY150" s="18" t="s">
        <v>152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196</v>
      </c>
      <c r="BM150" s="240" t="s">
        <v>502</v>
      </c>
    </row>
    <row r="151" s="15" customFormat="1">
      <c r="A151" s="15"/>
      <c r="B151" s="265"/>
      <c r="C151" s="266"/>
      <c r="D151" s="244" t="s">
        <v>168</v>
      </c>
      <c r="E151" s="267" t="s">
        <v>1</v>
      </c>
      <c r="F151" s="268" t="s">
        <v>503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168</v>
      </c>
      <c r="AU151" s="274" t="s">
        <v>86</v>
      </c>
      <c r="AV151" s="15" t="s">
        <v>80</v>
      </c>
      <c r="AW151" s="15" t="s">
        <v>30</v>
      </c>
      <c r="AX151" s="15" t="s">
        <v>73</v>
      </c>
      <c r="AY151" s="274" t="s">
        <v>152</v>
      </c>
    </row>
    <row r="152" s="13" customFormat="1">
      <c r="A152" s="13"/>
      <c r="B152" s="242"/>
      <c r="C152" s="243"/>
      <c r="D152" s="244" t="s">
        <v>168</v>
      </c>
      <c r="E152" s="253" t="s">
        <v>1</v>
      </c>
      <c r="F152" s="245" t="s">
        <v>504</v>
      </c>
      <c r="G152" s="243"/>
      <c r="H152" s="246">
        <v>11.25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168</v>
      </c>
      <c r="AU152" s="252" t="s">
        <v>86</v>
      </c>
      <c r="AV152" s="13" t="s">
        <v>86</v>
      </c>
      <c r="AW152" s="13" t="s">
        <v>30</v>
      </c>
      <c r="AX152" s="13" t="s">
        <v>80</v>
      </c>
      <c r="AY152" s="252" t="s">
        <v>152</v>
      </c>
    </row>
    <row r="153" s="2" customFormat="1" ht="37.8" customHeight="1">
      <c r="A153" s="39"/>
      <c r="B153" s="40"/>
      <c r="C153" s="228" t="s">
        <v>220</v>
      </c>
      <c r="D153" s="228" t="s">
        <v>155</v>
      </c>
      <c r="E153" s="229" t="s">
        <v>505</v>
      </c>
      <c r="F153" s="230" t="s">
        <v>506</v>
      </c>
      <c r="G153" s="231" t="s">
        <v>201</v>
      </c>
      <c r="H153" s="232">
        <v>15.243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39</v>
      </c>
      <c r="O153" s="92"/>
      <c r="P153" s="238">
        <f>O153*H153</f>
        <v>0</v>
      </c>
      <c r="Q153" s="238">
        <v>0.00024000000000000001</v>
      </c>
      <c r="R153" s="238">
        <f>Q153*H153</f>
        <v>0.0036583200000000001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196</v>
      </c>
      <c r="AT153" s="240" t="s">
        <v>155</v>
      </c>
      <c r="AU153" s="240" t="s">
        <v>86</v>
      </c>
      <c r="AY153" s="18" t="s">
        <v>152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196</v>
      </c>
      <c r="BM153" s="240" t="s">
        <v>507</v>
      </c>
    </row>
    <row r="154" s="15" customFormat="1">
      <c r="A154" s="15"/>
      <c r="B154" s="265"/>
      <c r="C154" s="266"/>
      <c r="D154" s="244" t="s">
        <v>168</v>
      </c>
      <c r="E154" s="267" t="s">
        <v>1</v>
      </c>
      <c r="F154" s="268" t="s">
        <v>493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168</v>
      </c>
      <c r="AU154" s="274" t="s">
        <v>86</v>
      </c>
      <c r="AV154" s="15" t="s">
        <v>80</v>
      </c>
      <c r="AW154" s="15" t="s">
        <v>30</v>
      </c>
      <c r="AX154" s="15" t="s">
        <v>73</v>
      </c>
      <c r="AY154" s="274" t="s">
        <v>152</v>
      </c>
    </row>
    <row r="155" s="13" customFormat="1">
      <c r="A155" s="13"/>
      <c r="B155" s="242"/>
      <c r="C155" s="243"/>
      <c r="D155" s="244" t="s">
        <v>168</v>
      </c>
      <c r="E155" s="253" t="s">
        <v>1</v>
      </c>
      <c r="F155" s="245" t="s">
        <v>494</v>
      </c>
      <c r="G155" s="243"/>
      <c r="H155" s="246">
        <v>15.243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168</v>
      </c>
      <c r="AU155" s="252" t="s">
        <v>86</v>
      </c>
      <c r="AV155" s="13" t="s">
        <v>86</v>
      </c>
      <c r="AW155" s="13" t="s">
        <v>30</v>
      </c>
      <c r="AX155" s="13" t="s">
        <v>80</v>
      </c>
      <c r="AY155" s="252" t="s">
        <v>152</v>
      </c>
    </row>
    <row r="156" s="2" customFormat="1" ht="24.15" customHeight="1">
      <c r="A156" s="39"/>
      <c r="B156" s="40"/>
      <c r="C156" s="275" t="s">
        <v>8</v>
      </c>
      <c r="D156" s="275" t="s">
        <v>210</v>
      </c>
      <c r="E156" s="276" t="s">
        <v>508</v>
      </c>
      <c r="F156" s="277" t="s">
        <v>509</v>
      </c>
      <c r="G156" s="278" t="s">
        <v>201</v>
      </c>
      <c r="H156" s="279">
        <v>17.765999999999998</v>
      </c>
      <c r="I156" s="280"/>
      <c r="J156" s="281">
        <f>ROUND(I156*H156,2)</f>
        <v>0</v>
      </c>
      <c r="K156" s="282"/>
      <c r="L156" s="283"/>
      <c r="M156" s="284" t="s">
        <v>1</v>
      </c>
      <c r="N156" s="285" t="s">
        <v>39</v>
      </c>
      <c r="O156" s="92"/>
      <c r="P156" s="238">
        <f>O156*H156</f>
        <v>0</v>
      </c>
      <c r="Q156" s="238">
        <v>0.0019</v>
      </c>
      <c r="R156" s="238">
        <f>Q156*H156</f>
        <v>0.033755399999999998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213</v>
      </c>
      <c r="AT156" s="240" t="s">
        <v>210</v>
      </c>
      <c r="AU156" s="240" t="s">
        <v>86</v>
      </c>
      <c r="AY156" s="18" t="s">
        <v>152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196</v>
      </c>
      <c r="BM156" s="240" t="s">
        <v>510</v>
      </c>
    </row>
    <row r="157" s="13" customFormat="1">
      <c r="A157" s="13"/>
      <c r="B157" s="242"/>
      <c r="C157" s="243"/>
      <c r="D157" s="244" t="s">
        <v>168</v>
      </c>
      <c r="E157" s="243"/>
      <c r="F157" s="245" t="s">
        <v>496</v>
      </c>
      <c r="G157" s="243"/>
      <c r="H157" s="246">
        <v>17.765999999999998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4</v>
      </c>
      <c r="AX157" s="13" t="s">
        <v>80</v>
      </c>
      <c r="AY157" s="252" t="s">
        <v>152</v>
      </c>
    </row>
    <row r="158" s="2" customFormat="1" ht="24.15" customHeight="1">
      <c r="A158" s="39"/>
      <c r="B158" s="40"/>
      <c r="C158" s="228" t="s">
        <v>231</v>
      </c>
      <c r="D158" s="228" t="s">
        <v>155</v>
      </c>
      <c r="E158" s="229" t="s">
        <v>274</v>
      </c>
      <c r="F158" s="230" t="s">
        <v>275</v>
      </c>
      <c r="G158" s="231" t="s">
        <v>201</v>
      </c>
      <c r="H158" s="232">
        <v>15.243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39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196</v>
      </c>
      <c r="AT158" s="240" t="s">
        <v>155</v>
      </c>
      <c r="AU158" s="240" t="s">
        <v>86</v>
      </c>
      <c r="AY158" s="18" t="s">
        <v>152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196</v>
      </c>
      <c r="BM158" s="240" t="s">
        <v>511</v>
      </c>
    </row>
    <row r="159" s="15" customFormat="1">
      <c r="A159" s="15"/>
      <c r="B159" s="265"/>
      <c r="C159" s="266"/>
      <c r="D159" s="244" t="s">
        <v>168</v>
      </c>
      <c r="E159" s="267" t="s">
        <v>1</v>
      </c>
      <c r="F159" s="268" t="s">
        <v>493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168</v>
      </c>
      <c r="AU159" s="274" t="s">
        <v>86</v>
      </c>
      <c r="AV159" s="15" t="s">
        <v>80</v>
      </c>
      <c r="AW159" s="15" t="s">
        <v>30</v>
      </c>
      <c r="AX159" s="15" t="s">
        <v>73</v>
      </c>
      <c r="AY159" s="274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494</v>
      </c>
      <c r="G160" s="243"/>
      <c r="H160" s="246">
        <v>15.243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80</v>
      </c>
      <c r="AY160" s="252" t="s">
        <v>152</v>
      </c>
    </row>
    <row r="161" s="2" customFormat="1" ht="24.15" customHeight="1">
      <c r="A161" s="39"/>
      <c r="B161" s="40"/>
      <c r="C161" s="275" t="s">
        <v>235</v>
      </c>
      <c r="D161" s="275" t="s">
        <v>210</v>
      </c>
      <c r="E161" s="276" t="s">
        <v>278</v>
      </c>
      <c r="F161" s="277" t="s">
        <v>279</v>
      </c>
      <c r="G161" s="278" t="s">
        <v>201</v>
      </c>
      <c r="H161" s="279">
        <v>17.606000000000002</v>
      </c>
      <c r="I161" s="280"/>
      <c r="J161" s="281">
        <f>ROUND(I161*H161,2)</f>
        <v>0</v>
      </c>
      <c r="K161" s="282"/>
      <c r="L161" s="283"/>
      <c r="M161" s="284" t="s">
        <v>1</v>
      </c>
      <c r="N161" s="285" t="s">
        <v>39</v>
      </c>
      <c r="O161" s="92"/>
      <c r="P161" s="238">
        <f>O161*H161</f>
        <v>0</v>
      </c>
      <c r="Q161" s="238">
        <v>0.00029999999999999997</v>
      </c>
      <c r="R161" s="238">
        <f>Q161*H161</f>
        <v>0.0052817999999999997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213</v>
      </c>
      <c r="AT161" s="240" t="s">
        <v>210</v>
      </c>
      <c r="AU161" s="240" t="s">
        <v>86</v>
      </c>
      <c r="AY161" s="18" t="s">
        <v>152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196</v>
      </c>
      <c r="BM161" s="240" t="s">
        <v>512</v>
      </c>
    </row>
    <row r="162" s="13" customFormat="1">
      <c r="A162" s="13"/>
      <c r="B162" s="242"/>
      <c r="C162" s="243"/>
      <c r="D162" s="244" t="s">
        <v>168</v>
      </c>
      <c r="E162" s="243"/>
      <c r="F162" s="245" t="s">
        <v>513</v>
      </c>
      <c r="G162" s="243"/>
      <c r="H162" s="246">
        <v>17.606000000000002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168</v>
      </c>
      <c r="AU162" s="252" t="s">
        <v>86</v>
      </c>
      <c r="AV162" s="13" t="s">
        <v>86</v>
      </c>
      <c r="AW162" s="13" t="s">
        <v>4</v>
      </c>
      <c r="AX162" s="13" t="s">
        <v>80</v>
      </c>
      <c r="AY162" s="252" t="s">
        <v>152</v>
      </c>
    </row>
    <row r="163" s="2" customFormat="1" ht="24.15" customHeight="1">
      <c r="A163" s="39"/>
      <c r="B163" s="40"/>
      <c r="C163" s="228" t="s">
        <v>243</v>
      </c>
      <c r="D163" s="228" t="s">
        <v>155</v>
      </c>
      <c r="E163" s="229" t="s">
        <v>292</v>
      </c>
      <c r="F163" s="230" t="s">
        <v>293</v>
      </c>
      <c r="G163" s="231" t="s">
        <v>201</v>
      </c>
      <c r="H163" s="232">
        <v>15.243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39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196</v>
      </c>
      <c r="AT163" s="240" t="s">
        <v>155</v>
      </c>
      <c r="AU163" s="240" t="s">
        <v>86</v>
      </c>
      <c r="AY163" s="18" t="s">
        <v>152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196</v>
      </c>
      <c r="BM163" s="240" t="s">
        <v>514</v>
      </c>
    </row>
    <row r="164" s="15" customFormat="1">
      <c r="A164" s="15"/>
      <c r="B164" s="265"/>
      <c r="C164" s="266"/>
      <c r="D164" s="244" t="s">
        <v>168</v>
      </c>
      <c r="E164" s="267" t="s">
        <v>1</v>
      </c>
      <c r="F164" s="268" t="s">
        <v>493</v>
      </c>
      <c r="G164" s="266"/>
      <c r="H164" s="267" t="s">
        <v>1</v>
      </c>
      <c r="I164" s="269"/>
      <c r="J164" s="266"/>
      <c r="K164" s="266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168</v>
      </c>
      <c r="AU164" s="274" t="s">
        <v>86</v>
      </c>
      <c r="AV164" s="15" t="s">
        <v>80</v>
      </c>
      <c r="AW164" s="15" t="s">
        <v>30</v>
      </c>
      <c r="AX164" s="15" t="s">
        <v>73</v>
      </c>
      <c r="AY164" s="274" t="s">
        <v>152</v>
      </c>
    </row>
    <row r="165" s="15" customFormat="1">
      <c r="A165" s="15"/>
      <c r="B165" s="265"/>
      <c r="C165" s="266"/>
      <c r="D165" s="244" t="s">
        <v>168</v>
      </c>
      <c r="E165" s="267" t="s">
        <v>1</v>
      </c>
      <c r="F165" s="268" t="s">
        <v>295</v>
      </c>
      <c r="G165" s="266"/>
      <c r="H165" s="267" t="s">
        <v>1</v>
      </c>
      <c r="I165" s="269"/>
      <c r="J165" s="266"/>
      <c r="K165" s="266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168</v>
      </c>
      <c r="AU165" s="274" t="s">
        <v>86</v>
      </c>
      <c r="AV165" s="15" t="s">
        <v>80</v>
      </c>
      <c r="AW165" s="15" t="s">
        <v>30</v>
      </c>
      <c r="AX165" s="15" t="s">
        <v>73</v>
      </c>
      <c r="AY165" s="274" t="s">
        <v>152</v>
      </c>
    </row>
    <row r="166" s="13" customFormat="1">
      <c r="A166" s="13"/>
      <c r="B166" s="242"/>
      <c r="C166" s="243"/>
      <c r="D166" s="244" t="s">
        <v>168</v>
      </c>
      <c r="E166" s="253" t="s">
        <v>1</v>
      </c>
      <c r="F166" s="245" t="s">
        <v>494</v>
      </c>
      <c r="G166" s="243"/>
      <c r="H166" s="246">
        <v>15.243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168</v>
      </c>
      <c r="AU166" s="252" t="s">
        <v>86</v>
      </c>
      <c r="AV166" s="13" t="s">
        <v>86</v>
      </c>
      <c r="AW166" s="13" t="s">
        <v>30</v>
      </c>
      <c r="AX166" s="13" t="s">
        <v>80</v>
      </c>
      <c r="AY166" s="252" t="s">
        <v>152</v>
      </c>
    </row>
    <row r="167" s="2" customFormat="1" ht="24.15" customHeight="1">
      <c r="A167" s="39"/>
      <c r="B167" s="40"/>
      <c r="C167" s="228" t="s">
        <v>196</v>
      </c>
      <c r="D167" s="228" t="s">
        <v>155</v>
      </c>
      <c r="E167" s="229" t="s">
        <v>305</v>
      </c>
      <c r="F167" s="230" t="s">
        <v>306</v>
      </c>
      <c r="G167" s="231" t="s">
        <v>307</v>
      </c>
      <c r="H167" s="286"/>
      <c r="I167" s="233"/>
      <c r="J167" s="234">
        <f>ROUND(I167*H167,2)</f>
        <v>0</v>
      </c>
      <c r="K167" s="235"/>
      <c r="L167" s="45"/>
      <c r="M167" s="236" t="s">
        <v>1</v>
      </c>
      <c r="N167" s="237" t="s">
        <v>39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196</v>
      </c>
      <c r="AT167" s="240" t="s">
        <v>155</v>
      </c>
      <c r="AU167" s="240" t="s">
        <v>86</v>
      </c>
      <c r="AY167" s="18" t="s">
        <v>152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196</v>
      </c>
      <c r="BM167" s="240" t="s">
        <v>515</v>
      </c>
    </row>
    <row r="168" s="12" customFormat="1" ht="22.8" customHeight="1">
      <c r="A168" s="12"/>
      <c r="B168" s="212"/>
      <c r="C168" s="213"/>
      <c r="D168" s="214" t="s">
        <v>72</v>
      </c>
      <c r="E168" s="226" t="s">
        <v>309</v>
      </c>
      <c r="F168" s="226" t="s">
        <v>310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SUM(P169:P176)</f>
        <v>0</v>
      </c>
      <c r="Q168" s="220"/>
      <c r="R168" s="221">
        <f>SUM(R169:R176)</f>
        <v>0.00091458000000000002</v>
      </c>
      <c r="S168" s="220"/>
      <c r="T168" s="222">
        <f>SUM(T169:T176)</f>
        <v>0.038107500000000002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86</v>
      </c>
      <c r="AT168" s="224" t="s">
        <v>72</v>
      </c>
      <c r="AU168" s="224" t="s">
        <v>80</v>
      </c>
      <c r="AY168" s="223" t="s">
        <v>152</v>
      </c>
      <c r="BK168" s="225">
        <f>SUM(BK169:BK176)</f>
        <v>0</v>
      </c>
    </row>
    <row r="169" s="2" customFormat="1" ht="33" customHeight="1">
      <c r="A169" s="39"/>
      <c r="B169" s="40"/>
      <c r="C169" s="228" t="s">
        <v>264</v>
      </c>
      <c r="D169" s="228" t="s">
        <v>155</v>
      </c>
      <c r="E169" s="229" t="s">
        <v>516</v>
      </c>
      <c r="F169" s="230" t="s">
        <v>517</v>
      </c>
      <c r="G169" s="231" t="s">
        <v>201</v>
      </c>
      <c r="H169" s="232">
        <v>15.243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39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0.0025000000000000001</v>
      </c>
      <c r="T169" s="239">
        <f>S169*H169</f>
        <v>0.038107500000000002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196</v>
      </c>
      <c r="AT169" s="240" t="s">
        <v>155</v>
      </c>
      <c r="AU169" s="240" t="s">
        <v>86</v>
      </c>
      <c r="AY169" s="18" t="s">
        <v>152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196</v>
      </c>
      <c r="BM169" s="240" t="s">
        <v>518</v>
      </c>
    </row>
    <row r="170" s="15" customFormat="1">
      <c r="A170" s="15"/>
      <c r="B170" s="265"/>
      <c r="C170" s="266"/>
      <c r="D170" s="244" t="s">
        <v>168</v>
      </c>
      <c r="E170" s="267" t="s">
        <v>1</v>
      </c>
      <c r="F170" s="268" t="s">
        <v>493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168</v>
      </c>
      <c r="AU170" s="274" t="s">
        <v>86</v>
      </c>
      <c r="AV170" s="15" t="s">
        <v>80</v>
      </c>
      <c r="AW170" s="15" t="s">
        <v>30</v>
      </c>
      <c r="AX170" s="15" t="s">
        <v>73</v>
      </c>
      <c r="AY170" s="274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494</v>
      </c>
      <c r="G171" s="243"/>
      <c r="H171" s="246">
        <v>15.243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80</v>
      </c>
      <c r="AY171" s="252" t="s">
        <v>152</v>
      </c>
    </row>
    <row r="172" s="2" customFormat="1" ht="24.15" customHeight="1">
      <c r="A172" s="39"/>
      <c r="B172" s="40"/>
      <c r="C172" s="228" t="s">
        <v>7</v>
      </c>
      <c r="D172" s="228" t="s">
        <v>155</v>
      </c>
      <c r="E172" s="229" t="s">
        <v>519</v>
      </c>
      <c r="F172" s="230" t="s">
        <v>520</v>
      </c>
      <c r="G172" s="231" t="s">
        <v>201</v>
      </c>
      <c r="H172" s="232">
        <v>15.243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39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196</v>
      </c>
      <c r="AT172" s="240" t="s">
        <v>155</v>
      </c>
      <c r="AU172" s="240" t="s">
        <v>86</v>
      </c>
      <c r="AY172" s="18" t="s">
        <v>152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196</v>
      </c>
      <c r="BM172" s="240" t="s">
        <v>521</v>
      </c>
    </row>
    <row r="173" s="15" customFormat="1">
      <c r="A173" s="15"/>
      <c r="B173" s="265"/>
      <c r="C173" s="266"/>
      <c r="D173" s="244" t="s">
        <v>168</v>
      </c>
      <c r="E173" s="267" t="s">
        <v>1</v>
      </c>
      <c r="F173" s="268" t="s">
        <v>522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168</v>
      </c>
      <c r="AU173" s="274" t="s">
        <v>86</v>
      </c>
      <c r="AV173" s="15" t="s">
        <v>80</v>
      </c>
      <c r="AW173" s="15" t="s">
        <v>30</v>
      </c>
      <c r="AX173" s="15" t="s">
        <v>73</v>
      </c>
      <c r="AY173" s="274" t="s">
        <v>152</v>
      </c>
    </row>
    <row r="174" s="13" customFormat="1">
      <c r="A174" s="13"/>
      <c r="B174" s="242"/>
      <c r="C174" s="243"/>
      <c r="D174" s="244" t="s">
        <v>168</v>
      </c>
      <c r="E174" s="253" t="s">
        <v>1</v>
      </c>
      <c r="F174" s="245" t="s">
        <v>523</v>
      </c>
      <c r="G174" s="243"/>
      <c r="H174" s="246">
        <v>15.243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168</v>
      </c>
      <c r="AU174" s="252" t="s">
        <v>86</v>
      </c>
      <c r="AV174" s="13" t="s">
        <v>86</v>
      </c>
      <c r="AW174" s="13" t="s">
        <v>30</v>
      </c>
      <c r="AX174" s="13" t="s">
        <v>80</v>
      </c>
      <c r="AY174" s="252" t="s">
        <v>152</v>
      </c>
    </row>
    <row r="175" s="2" customFormat="1" ht="24.15" customHeight="1">
      <c r="A175" s="39"/>
      <c r="B175" s="40"/>
      <c r="C175" s="228" t="s">
        <v>270</v>
      </c>
      <c r="D175" s="228" t="s">
        <v>155</v>
      </c>
      <c r="E175" s="229" t="s">
        <v>524</v>
      </c>
      <c r="F175" s="230" t="s">
        <v>525</v>
      </c>
      <c r="G175" s="231" t="s">
        <v>201</v>
      </c>
      <c r="H175" s="232">
        <v>15.243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39</v>
      </c>
      <c r="O175" s="92"/>
      <c r="P175" s="238">
        <f>O175*H175</f>
        <v>0</v>
      </c>
      <c r="Q175" s="238">
        <v>6.0000000000000002E-05</v>
      </c>
      <c r="R175" s="238">
        <f>Q175*H175</f>
        <v>0.00091458000000000002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196</v>
      </c>
      <c r="AT175" s="240" t="s">
        <v>155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526</v>
      </c>
    </row>
    <row r="176" s="2" customFormat="1" ht="24.15" customHeight="1">
      <c r="A176" s="39"/>
      <c r="B176" s="40"/>
      <c r="C176" s="228" t="s">
        <v>277</v>
      </c>
      <c r="D176" s="228" t="s">
        <v>155</v>
      </c>
      <c r="E176" s="229" t="s">
        <v>367</v>
      </c>
      <c r="F176" s="230" t="s">
        <v>368</v>
      </c>
      <c r="G176" s="231" t="s">
        <v>307</v>
      </c>
      <c r="H176" s="286"/>
      <c r="I176" s="233"/>
      <c r="J176" s="234">
        <f>ROUND(I176*H176,2)</f>
        <v>0</v>
      </c>
      <c r="K176" s="235"/>
      <c r="L176" s="45"/>
      <c r="M176" s="236" t="s">
        <v>1</v>
      </c>
      <c r="N176" s="237" t="s">
        <v>39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196</v>
      </c>
      <c r="AT176" s="240" t="s">
        <v>155</v>
      </c>
      <c r="AU176" s="240" t="s">
        <v>86</v>
      </c>
      <c r="AY176" s="18" t="s">
        <v>152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196</v>
      </c>
      <c r="BM176" s="240" t="s">
        <v>527</v>
      </c>
    </row>
    <row r="177" s="12" customFormat="1" ht="25.92" customHeight="1">
      <c r="A177" s="12"/>
      <c r="B177" s="212"/>
      <c r="C177" s="213"/>
      <c r="D177" s="214" t="s">
        <v>72</v>
      </c>
      <c r="E177" s="215" t="s">
        <v>429</v>
      </c>
      <c r="F177" s="215" t="s">
        <v>430</v>
      </c>
      <c r="G177" s="213"/>
      <c r="H177" s="213"/>
      <c r="I177" s="216"/>
      <c r="J177" s="217">
        <f>BK177</f>
        <v>0</v>
      </c>
      <c r="K177" s="213"/>
      <c r="L177" s="218"/>
      <c r="M177" s="219"/>
      <c r="N177" s="220"/>
      <c r="O177" s="220"/>
      <c r="P177" s="221">
        <f>P178+P180</f>
        <v>0</v>
      </c>
      <c r="Q177" s="220"/>
      <c r="R177" s="221">
        <f>R178+R180</f>
        <v>0</v>
      </c>
      <c r="S177" s="220"/>
      <c r="T177" s="222">
        <f>T178+T180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176</v>
      </c>
      <c r="AT177" s="224" t="s">
        <v>72</v>
      </c>
      <c r="AU177" s="224" t="s">
        <v>73</v>
      </c>
      <c r="AY177" s="223" t="s">
        <v>152</v>
      </c>
      <c r="BK177" s="225">
        <f>BK178+BK180</f>
        <v>0</v>
      </c>
    </row>
    <row r="178" s="12" customFormat="1" ht="22.8" customHeight="1">
      <c r="A178" s="12"/>
      <c r="B178" s="212"/>
      <c r="C178" s="213"/>
      <c r="D178" s="214" t="s">
        <v>72</v>
      </c>
      <c r="E178" s="226" t="s">
        <v>431</v>
      </c>
      <c r="F178" s="226" t="s">
        <v>432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176</v>
      </c>
      <c r="AT178" s="224" t="s">
        <v>72</v>
      </c>
      <c r="AU178" s="224" t="s">
        <v>80</v>
      </c>
      <c r="AY178" s="223" t="s">
        <v>152</v>
      </c>
      <c r="BK178" s="225">
        <f>BK179</f>
        <v>0</v>
      </c>
    </row>
    <row r="179" s="2" customFormat="1" ht="16.5" customHeight="1">
      <c r="A179" s="39"/>
      <c r="B179" s="40"/>
      <c r="C179" s="228" t="s">
        <v>256</v>
      </c>
      <c r="D179" s="228" t="s">
        <v>155</v>
      </c>
      <c r="E179" s="229" t="s">
        <v>434</v>
      </c>
      <c r="F179" s="230" t="s">
        <v>432</v>
      </c>
      <c r="G179" s="231" t="s">
        <v>307</v>
      </c>
      <c r="H179" s="286"/>
      <c r="I179" s="233"/>
      <c r="J179" s="234">
        <f>ROUND(I179*H179,2)</f>
        <v>0</v>
      </c>
      <c r="K179" s="235"/>
      <c r="L179" s="45"/>
      <c r="M179" s="236" t="s">
        <v>1</v>
      </c>
      <c r="N179" s="237" t="s">
        <v>39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435</v>
      </c>
      <c r="AT179" s="240" t="s">
        <v>155</v>
      </c>
      <c r="AU179" s="240" t="s">
        <v>86</v>
      </c>
      <c r="AY179" s="18" t="s">
        <v>152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435</v>
      </c>
      <c r="BM179" s="240" t="s">
        <v>528</v>
      </c>
    </row>
    <row r="180" s="12" customFormat="1" ht="22.8" customHeight="1">
      <c r="A180" s="12"/>
      <c r="B180" s="212"/>
      <c r="C180" s="213"/>
      <c r="D180" s="214" t="s">
        <v>72</v>
      </c>
      <c r="E180" s="226" t="s">
        <v>444</v>
      </c>
      <c r="F180" s="226" t="s">
        <v>445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P181</f>
        <v>0</v>
      </c>
      <c r="Q180" s="220"/>
      <c r="R180" s="221">
        <f>R181</f>
        <v>0</v>
      </c>
      <c r="S180" s="220"/>
      <c r="T180" s="22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176</v>
      </c>
      <c r="AT180" s="224" t="s">
        <v>72</v>
      </c>
      <c r="AU180" s="224" t="s">
        <v>80</v>
      </c>
      <c r="AY180" s="223" t="s">
        <v>152</v>
      </c>
      <c r="BK180" s="225">
        <f>BK181</f>
        <v>0</v>
      </c>
    </row>
    <row r="181" s="2" customFormat="1" ht="16.5" customHeight="1">
      <c r="A181" s="39"/>
      <c r="B181" s="40"/>
      <c r="C181" s="228" t="s">
        <v>260</v>
      </c>
      <c r="D181" s="228" t="s">
        <v>155</v>
      </c>
      <c r="E181" s="229" t="s">
        <v>453</v>
      </c>
      <c r="F181" s="230" t="s">
        <v>454</v>
      </c>
      <c r="G181" s="231" t="s">
        <v>442</v>
      </c>
      <c r="H181" s="232">
        <v>1</v>
      </c>
      <c r="I181" s="233"/>
      <c r="J181" s="234">
        <f>ROUND(I181*H181,2)</f>
        <v>0</v>
      </c>
      <c r="K181" s="235"/>
      <c r="L181" s="45"/>
      <c r="M181" s="295" t="s">
        <v>1</v>
      </c>
      <c r="N181" s="296" t="s">
        <v>39</v>
      </c>
      <c r="O181" s="293"/>
      <c r="P181" s="297">
        <f>O181*H181</f>
        <v>0</v>
      </c>
      <c r="Q181" s="297">
        <v>0</v>
      </c>
      <c r="R181" s="297">
        <f>Q181*H181</f>
        <v>0</v>
      </c>
      <c r="S181" s="297">
        <v>0</v>
      </c>
      <c r="T181" s="29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435</v>
      </c>
      <c r="AT181" s="240" t="s">
        <v>155</v>
      </c>
      <c r="AU181" s="240" t="s">
        <v>86</v>
      </c>
      <c r="AY181" s="18" t="s">
        <v>152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435</v>
      </c>
      <c r="BM181" s="240" t="s">
        <v>529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+5KD5Svt0xVa8scqjFqBQ8Uhu1ni+dljo6FIocWGgThKoNBT1fiH+JPH6jwI3hkuif03ArmDP0nZ3arcJsqUaQ==" hashValue="MV4REgCl0c6K9jjNCQlTlUTM/b2+I6ACsRW3/o3FHKGvXBibB/U4oxeFhe6bqmbK971njNcV++unM58fRMYIgQ==" algorithmName="SHA-512" password="CC35"/>
  <autoFilter ref="C127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531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ROUND((SUM(BE135:BE318)),  2)</f>
        <v>0</v>
      </c>
      <c r="G35" s="39"/>
      <c r="H35" s="39"/>
      <c r="I35" s="165">
        <v>0.20999999999999999</v>
      </c>
      <c r="J35" s="164">
        <f>ROUND(((SUM(BE135:BE318))*I35),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ROUND((SUM(BF135:BF318)),  2)</f>
        <v>0</v>
      </c>
      <c r="G36" s="39"/>
      <c r="H36" s="39"/>
      <c r="I36" s="165">
        <v>0.12</v>
      </c>
      <c r="J36" s="164">
        <f>ROUND(((SUM(BF135:BF318))*I36),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ROUND((SUM(BG135:BG318)),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ROUND((SUM(BH135:BH318)),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ROUND((SUM(BI135:BI318)),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530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29-01 - opravy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J152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J246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127</v>
      </c>
      <c r="E104" s="197"/>
      <c r="F104" s="197"/>
      <c r="G104" s="197"/>
      <c r="H104" s="197"/>
      <c r="I104" s="197"/>
      <c r="J104" s="198">
        <f>J281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128</v>
      </c>
      <c r="E105" s="197"/>
      <c r="F105" s="197"/>
      <c r="G105" s="197"/>
      <c r="H105" s="197"/>
      <c r="I105" s="197"/>
      <c r="J105" s="198">
        <f>J285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129</v>
      </c>
      <c r="E106" s="197"/>
      <c r="F106" s="197"/>
      <c r="G106" s="197"/>
      <c r="H106" s="197"/>
      <c r="I106" s="197"/>
      <c r="J106" s="198">
        <f>J287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130</v>
      </c>
      <c r="E107" s="197"/>
      <c r="F107" s="197"/>
      <c r="G107" s="197"/>
      <c r="H107" s="197"/>
      <c r="I107" s="197"/>
      <c r="J107" s="198">
        <f>J293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131</v>
      </c>
      <c r="E108" s="197"/>
      <c r="F108" s="197"/>
      <c r="G108" s="197"/>
      <c r="H108" s="197"/>
      <c r="I108" s="197"/>
      <c r="J108" s="198">
        <f>J298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132</v>
      </c>
      <c r="E109" s="192"/>
      <c r="F109" s="192"/>
      <c r="G109" s="192"/>
      <c r="H109" s="192"/>
      <c r="I109" s="192"/>
      <c r="J109" s="193">
        <f>J307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J308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134</v>
      </c>
      <c r="E111" s="197"/>
      <c r="F111" s="197"/>
      <c r="G111" s="197"/>
      <c r="H111" s="197"/>
      <c r="I111" s="197"/>
      <c r="J111" s="198">
        <f>J310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135</v>
      </c>
      <c r="E112" s="197"/>
      <c r="F112" s="197"/>
      <c r="G112" s="197"/>
      <c r="H112" s="197"/>
      <c r="I112" s="197"/>
      <c r="J112" s="198">
        <f>J312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136</v>
      </c>
      <c r="E113" s="197"/>
      <c r="F113" s="197"/>
      <c r="G113" s="197"/>
      <c r="H113" s="197"/>
      <c r="I113" s="197"/>
      <c r="J113" s="198">
        <f>J316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Václava Jiříkovského 27-31, Ostrava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113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530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29-01 - opravy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5. 3. 2025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 xml:space="preserve"> </v>
      </c>
      <c r="G131" s="41"/>
      <c r="H131" s="41"/>
      <c r="I131" s="33" t="s">
        <v>29</v>
      </c>
      <c r="J131" s="37" t="str">
        <f>E23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IF(E20="","",E20)</f>
        <v>Vyplň údaj</v>
      </c>
      <c r="G132" s="41"/>
      <c r="H132" s="41"/>
      <c r="I132" s="33" t="s">
        <v>31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138</v>
      </c>
      <c r="D134" s="203" t="s">
        <v>58</v>
      </c>
      <c r="E134" s="203" t="s">
        <v>54</v>
      </c>
      <c r="F134" s="203" t="s">
        <v>55</v>
      </c>
      <c r="G134" s="203" t="s">
        <v>139</v>
      </c>
      <c r="H134" s="203" t="s">
        <v>140</v>
      </c>
      <c r="I134" s="203" t="s">
        <v>141</v>
      </c>
      <c r="J134" s="204" t="s">
        <v>119</v>
      </c>
      <c r="K134" s="205" t="s">
        <v>142</v>
      </c>
      <c r="L134" s="206"/>
      <c r="M134" s="101" t="s">
        <v>1</v>
      </c>
      <c r="N134" s="102" t="s">
        <v>37</v>
      </c>
      <c r="O134" s="102" t="s">
        <v>143</v>
      </c>
      <c r="P134" s="102" t="s">
        <v>144</v>
      </c>
      <c r="Q134" s="102" t="s">
        <v>145</v>
      </c>
      <c r="R134" s="102" t="s">
        <v>146</v>
      </c>
      <c r="S134" s="102" t="s">
        <v>147</v>
      </c>
      <c r="T134" s="103" t="s">
        <v>148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149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P136+P152+P307</f>
        <v>0</v>
      </c>
      <c r="Q135" s="105"/>
      <c r="R135" s="209">
        <f>R136+R152+R307</f>
        <v>5.9161906068099999</v>
      </c>
      <c r="S135" s="105"/>
      <c r="T135" s="210">
        <f>T136+T152+T307</f>
        <v>3.3522996999999997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72</v>
      </c>
      <c r="AU135" s="18" t="s">
        <v>121</v>
      </c>
      <c r="BK135" s="211">
        <f>BK136+BK152+BK307</f>
        <v>0</v>
      </c>
    </row>
    <row r="136" s="12" customFormat="1" ht="25.92" customHeight="1">
      <c r="A136" s="12"/>
      <c r="B136" s="212"/>
      <c r="C136" s="213"/>
      <c r="D136" s="214" t="s">
        <v>72</v>
      </c>
      <c r="E136" s="215" t="s">
        <v>150</v>
      </c>
      <c r="F136" s="215" t="s">
        <v>151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0</v>
      </c>
      <c r="S136" s="220"/>
      <c r="T136" s="22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80</v>
      </c>
      <c r="AT136" s="224" t="s">
        <v>72</v>
      </c>
      <c r="AU136" s="224" t="s">
        <v>73</v>
      </c>
      <c r="AY136" s="223" t="s">
        <v>152</v>
      </c>
      <c r="BK136" s="225">
        <f>BK137</f>
        <v>0</v>
      </c>
    </row>
    <row r="137" s="12" customFormat="1" ht="22.8" customHeight="1">
      <c r="A137" s="12"/>
      <c r="B137" s="212"/>
      <c r="C137" s="213"/>
      <c r="D137" s="214" t="s">
        <v>72</v>
      </c>
      <c r="E137" s="226" t="s">
        <v>153</v>
      </c>
      <c r="F137" s="226" t="s">
        <v>154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SUM(P138:P151)</f>
        <v>0</v>
      </c>
      <c r="Q137" s="220"/>
      <c r="R137" s="221">
        <f>SUM(R138:R151)</f>
        <v>0</v>
      </c>
      <c r="S137" s="220"/>
      <c r="T137" s="222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80</v>
      </c>
      <c r="AT137" s="224" t="s">
        <v>72</v>
      </c>
      <c r="AU137" s="224" t="s">
        <v>80</v>
      </c>
      <c r="AY137" s="223" t="s">
        <v>152</v>
      </c>
      <c r="BK137" s="225">
        <f>SUM(BK138:BK151)</f>
        <v>0</v>
      </c>
    </row>
    <row r="138" s="2" customFormat="1" ht="24.15" customHeight="1">
      <c r="A138" s="39"/>
      <c r="B138" s="40"/>
      <c r="C138" s="228" t="s">
        <v>80</v>
      </c>
      <c r="D138" s="228" t="s">
        <v>155</v>
      </c>
      <c r="E138" s="229" t="s">
        <v>156</v>
      </c>
      <c r="F138" s="230" t="s">
        <v>157</v>
      </c>
      <c r="G138" s="231" t="s">
        <v>158</v>
      </c>
      <c r="H138" s="232">
        <v>3.3519999999999999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39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159</v>
      </c>
      <c r="AT138" s="240" t="s">
        <v>155</v>
      </c>
      <c r="AU138" s="240" t="s">
        <v>86</v>
      </c>
      <c r="AY138" s="18" t="s">
        <v>152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159</v>
      </c>
      <c r="BM138" s="240" t="s">
        <v>160</v>
      </c>
    </row>
    <row r="139" s="2" customFormat="1" ht="24.15" customHeight="1">
      <c r="A139" s="39"/>
      <c r="B139" s="40"/>
      <c r="C139" s="228" t="s">
        <v>86</v>
      </c>
      <c r="D139" s="228" t="s">
        <v>155</v>
      </c>
      <c r="E139" s="229" t="s">
        <v>161</v>
      </c>
      <c r="F139" s="230" t="s">
        <v>162</v>
      </c>
      <c r="G139" s="231" t="s">
        <v>158</v>
      </c>
      <c r="H139" s="232">
        <v>3.3519999999999999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39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159</v>
      </c>
      <c r="AT139" s="240" t="s">
        <v>155</v>
      </c>
      <c r="AU139" s="240" t="s">
        <v>86</v>
      </c>
      <c r="AY139" s="18" t="s">
        <v>152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159</v>
      </c>
      <c r="BM139" s="240" t="s">
        <v>163</v>
      </c>
    </row>
    <row r="140" s="2" customFormat="1" ht="24.15" customHeight="1">
      <c r="A140" s="39"/>
      <c r="B140" s="40"/>
      <c r="C140" s="228" t="s">
        <v>164</v>
      </c>
      <c r="D140" s="228" t="s">
        <v>155</v>
      </c>
      <c r="E140" s="229" t="s">
        <v>165</v>
      </c>
      <c r="F140" s="230" t="s">
        <v>166</v>
      </c>
      <c r="G140" s="231" t="s">
        <v>158</v>
      </c>
      <c r="H140" s="232">
        <v>46.927999999999997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159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159</v>
      </c>
      <c r="BM140" s="240" t="s">
        <v>167</v>
      </c>
    </row>
    <row r="141" s="13" customFormat="1">
      <c r="A141" s="13"/>
      <c r="B141" s="242"/>
      <c r="C141" s="243"/>
      <c r="D141" s="244" t="s">
        <v>168</v>
      </c>
      <c r="E141" s="243"/>
      <c r="F141" s="245" t="s">
        <v>532</v>
      </c>
      <c r="G141" s="243"/>
      <c r="H141" s="246">
        <v>46.927999999999997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168</v>
      </c>
      <c r="AU141" s="252" t="s">
        <v>86</v>
      </c>
      <c r="AV141" s="13" t="s">
        <v>86</v>
      </c>
      <c r="AW141" s="13" t="s">
        <v>4</v>
      </c>
      <c r="AX141" s="13" t="s">
        <v>80</v>
      </c>
      <c r="AY141" s="252" t="s">
        <v>152</v>
      </c>
    </row>
    <row r="142" s="2" customFormat="1" ht="33" customHeight="1">
      <c r="A142" s="39"/>
      <c r="B142" s="40"/>
      <c r="C142" s="228" t="s">
        <v>159</v>
      </c>
      <c r="D142" s="228" t="s">
        <v>155</v>
      </c>
      <c r="E142" s="229" t="s">
        <v>170</v>
      </c>
      <c r="F142" s="230" t="s">
        <v>171</v>
      </c>
      <c r="G142" s="231" t="s">
        <v>158</v>
      </c>
      <c r="H142" s="232">
        <v>0.19300000000000001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39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159</v>
      </c>
      <c r="AT142" s="240" t="s">
        <v>155</v>
      </c>
      <c r="AU142" s="240" t="s">
        <v>86</v>
      </c>
      <c r="AY142" s="18" t="s">
        <v>152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159</v>
      </c>
      <c r="BM142" s="240" t="s">
        <v>172</v>
      </c>
    </row>
    <row r="143" s="13" customFormat="1">
      <c r="A143" s="13"/>
      <c r="B143" s="242"/>
      <c r="C143" s="243"/>
      <c r="D143" s="244" t="s">
        <v>168</v>
      </c>
      <c r="E143" s="253" t="s">
        <v>1</v>
      </c>
      <c r="F143" s="245" t="s">
        <v>173</v>
      </c>
      <c r="G143" s="243"/>
      <c r="H143" s="246">
        <v>0.125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168</v>
      </c>
      <c r="AU143" s="252" t="s">
        <v>86</v>
      </c>
      <c r="AV143" s="13" t="s">
        <v>86</v>
      </c>
      <c r="AW143" s="13" t="s">
        <v>30</v>
      </c>
      <c r="AX143" s="13" t="s">
        <v>73</v>
      </c>
      <c r="AY143" s="252" t="s">
        <v>152</v>
      </c>
    </row>
    <row r="144" s="13" customFormat="1">
      <c r="A144" s="13"/>
      <c r="B144" s="242"/>
      <c r="C144" s="243"/>
      <c r="D144" s="244" t="s">
        <v>168</v>
      </c>
      <c r="E144" s="253" t="s">
        <v>1</v>
      </c>
      <c r="F144" s="245" t="s">
        <v>174</v>
      </c>
      <c r="G144" s="243"/>
      <c r="H144" s="246">
        <v>0.068000000000000005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30</v>
      </c>
      <c r="AX144" s="13" t="s">
        <v>73</v>
      </c>
      <c r="AY144" s="252" t="s">
        <v>152</v>
      </c>
    </row>
    <row r="145" s="14" customFormat="1">
      <c r="A145" s="14"/>
      <c r="B145" s="254"/>
      <c r="C145" s="255"/>
      <c r="D145" s="244" t="s">
        <v>168</v>
      </c>
      <c r="E145" s="256" t="s">
        <v>1</v>
      </c>
      <c r="F145" s="257" t="s">
        <v>175</v>
      </c>
      <c r="G145" s="255"/>
      <c r="H145" s="258">
        <v>0.19300000000000001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168</v>
      </c>
      <c r="AU145" s="264" t="s">
        <v>86</v>
      </c>
      <c r="AV145" s="14" t="s">
        <v>159</v>
      </c>
      <c r="AW145" s="14" t="s">
        <v>30</v>
      </c>
      <c r="AX145" s="14" t="s">
        <v>80</v>
      </c>
      <c r="AY145" s="264" t="s">
        <v>152</v>
      </c>
    </row>
    <row r="146" s="2" customFormat="1" ht="37.8" customHeight="1">
      <c r="A146" s="39"/>
      <c r="B146" s="40"/>
      <c r="C146" s="228" t="s">
        <v>176</v>
      </c>
      <c r="D146" s="228" t="s">
        <v>155</v>
      </c>
      <c r="E146" s="229" t="s">
        <v>177</v>
      </c>
      <c r="F146" s="230" t="s">
        <v>178</v>
      </c>
      <c r="G146" s="231" t="s">
        <v>158</v>
      </c>
      <c r="H146" s="232">
        <v>0.877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39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159</v>
      </c>
      <c r="AT146" s="240" t="s">
        <v>155</v>
      </c>
      <c r="AU146" s="240" t="s">
        <v>86</v>
      </c>
      <c r="AY146" s="18" t="s">
        <v>152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159</v>
      </c>
      <c r="BM146" s="240" t="s">
        <v>179</v>
      </c>
    </row>
    <row r="147" s="15" customFormat="1">
      <c r="A147" s="15"/>
      <c r="B147" s="265"/>
      <c r="C147" s="266"/>
      <c r="D147" s="244" t="s">
        <v>168</v>
      </c>
      <c r="E147" s="267" t="s">
        <v>1</v>
      </c>
      <c r="F147" s="268" t="s">
        <v>180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168</v>
      </c>
      <c r="AU147" s="274" t="s">
        <v>86</v>
      </c>
      <c r="AV147" s="15" t="s">
        <v>80</v>
      </c>
      <c r="AW147" s="15" t="s">
        <v>30</v>
      </c>
      <c r="AX147" s="15" t="s">
        <v>73</v>
      </c>
      <c r="AY147" s="274" t="s">
        <v>152</v>
      </c>
    </row>
    <row r="148" s="13" customFormat="1">
      <c r="A148" s="13"/>
      <c r="B148" s="242"/>
      <c r="C148" s="243"/>
      <c r="D148" s="244" t="s">
        <v>168</v>
      </c>
      <c r="E148" s="253" t="s">
        <v>1</v>
      </c>
      <c r="F148" s="245" t="s">
        <v>533</v>
      </c>
      <c r="G148" s="243"/>
      <c r="H148" s="246">
        <v>0.877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168</v>
      </c>
      <c r="AU148" s="252" t="s">
        <v>86</v>
      </c>
      <c r="AV148" s="13" t="s">
        <v>86</v>
      </c>
      <c r="AW148" s="13" t="s">
        <v>30</v>
      </c>
      <c r="AX148" s="13" t="s">
        <v>80</v>
      </c>
      <c r="AY148" s="252" t="s">
        <v>152</v>
      </c>
    </row>
    <row r="149" s="2" customFormat="1" ht="33" customHeight="1">
      <c r="A149" s="39"/>
      <c r="B149" s="40"/>
      <c r="C149" s="228" t="s">
        <v>182</v>
      </c>
      <c r="D149" s="228" t="s">
        <v>155</v>
      </c>
      <c r="E149" s="229" t="s">
        <v>183</v>
      </c>
      <c r="F149" s="230" t="s">
        <v>184</v>
      </c>
      <c r="G149" s="231" t="s">
        <v>158</v>
      </c>
      <c r="H149" s="232">
        <v>1.345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159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159</v>
      </c>
      <c r="BM149" s="240" t="s">
        <v>185</v>
      </c>
    </row>
    <row r="150" s="15" customFormat="1">
      <c r="A150" s="15"/>
      <c r="B150" s="265"/>
      <c r="C150" s="266"/>
      <c r="D150" s="244" t="s">
        <v>168</v>
      </c>
      <c r="E150" s="267" t="s">
        <v>1</v>
      </c>
      <c r="F150" s="268" t="s">
        <v>186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168</v>
      </c>
      <c r="AU150" s="274" t="s">
        <v>86</v>
      </c>
      <c r="AV150" s="15" t="s">
        <v>80</v>
      </c>
      <c r="AW150" s="15" t="s">
        <v>30</v>
      </c>
      <c r="AX150" s="15" t="s">
        <v>73</v>
      </c>
      <c r="AY150" s="274" t="s">
        <v>152</v>
      </c>
    </row>
    <row r="151" s="13" customFormat="1">
      <c r="A151" s="13"/>
      <c r="B151" s="242"/>
      <c r="C151" s="243"/>
      <c r="D151" s="244" t="s">
        <v>168</v>
      </c>
      <c r="E151" s="253" t="s">
        <v>1</v>
      </c>
      <c r="F151" s="245" t="s">
        <v>187</v>
      </c>
      <c r="G151" s="243"/>
      <c r="H151" s="246">
        <v>1.345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168</v>
      </c>
      <c r="AU151" s="252" t="s">
        <v>86</v>
      </c>
      <c r="AV151" s="13" t="s">
        <v>86</v>
      </c>
      <c r="AW151" s="13" t="s">
        <v>30</v>
      </c>
      <c r="AX151" s="13" t="s">
        <v>80</v>
      </c>
      <c r="AY151" s="252" t="s">
        <v>152</v>
      </c>
    </row>
    <row r="152" s="12" customFormat="1" ht="25.92" customHeight="1">
      <c r="A152" s="12"/>
      <c r="B152" s="212"/>
      <c r="C152" s="213"/>
      <c r="D152" s="214" t="s">
        <v>72</v>
      </c>
      <c r="E152" s="215" t="s">
        <v>188</v>
      </c>
      <c r="F152" s="215" t="s">
        <v>189</v>
      </c>
      <c r="G152" s="213"/>
      <c r="H152" s="213"/>
      <c r="I152" s="216"/>
      <c r="J152" s="217">
        <f>BK152</f>
        <v>0</v>
      </c>
      <c r="K152" s="213"/>
      <c r="L152" s="218"/>
      <c r="M152" s="219"/>
      <c r="N152" s="220"/>
      <c r="O152" s="220"/>
      <c r="P152" s="221">
        <f>P153+P246+P281+P285+P287+P293+P298</f>
        <v>0</v>
      </c>
      <c r="Q152" s="220"/>
      <c r="R152" s="221">
        <f>R153+R246+R281+R285+R287+R293+R298</f>
        <v>5.9161906068099999</v>
      </c>
      <c r="S152" s="220"/>
      <c r="T152" s="222">
        <f>T153+T246+T281+T285+T287+T293+T298</f>
        <v>3.3522996999999997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86</v>
      </c>
      <c r="AT152" s="224" t="s">
        <v>72</v>
      </c>
      <c r="AU152" s="224" t="s">
        <v>73</v>
      </c>
      <c r="AY152" s="223" t="s">
        <v>152</v>
      </c>
      <c r="BK152" s="225">
        <f>BK153+BK246+BK281+BK285+BK287+BK293+BK298</f>
        <v>0</v>
      </c>
    </row>
    <row r="153" s="12" customFormat="1" ht="22.8" customHeight="1">
      <c r="A153" s="12"/>
      <c r="B153" s="212"/>
      <c r="C153" s="213"/>
      <c r="D153" s="214" t="s">
        <v>72</v>
      </c>
      <c r="E153" s="226" t="s">
        <v>190</v>
      </c>
      <c r="F153" s="226" t="s">
        <v>191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SUM(P154:P245)</f>
        <v>0</v>
      </c>
      <c r="Q153" s="220"/>
      <c r="R153" s="221">
        <f>SUM(R154:R245)</f>
        <v>3.6764904668099998</v>
      </c>
      <c r="S153" s="220"/>
      <c r="T153" s="222">
        <f>SUM(T154:T245)</f>
        <v>1.7569472000000002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86</v>
      </c>
      <c r="AT153" s="224" t="s">
        <v>72</v>
      </c>
      <c r="AU153" s="224" t="s">
        <v>80</v>
      </c>
      <c r="AY153" s="223" t="s">
        <v>152</v>
      </c>
      <c r="BK153" s="225">
        <f>SUM(BK154:BK245)</f>
        <v>0</v>
      </c>
    </row>
    <row r="154" s="2" customFormat="1" ht="24.15" customHeight="1">
      <c r="A154" s="39"/>
      <c r="B154" s="40"/>
      <c r="C154" s="228" t="s">
        <v>192</v>
      </c>
      <c r="D154" s="228" t="s">
        <v>155</v>
      </c>
      <c r="E154" s="229" t="s">
        <v>193</v>
      </c>
      <c r="F154" s="230" t="s">
        <v>194</v>
      </c>
      <c r="G154" s="231" t="s">
        <v>195</v>
      </c>
      <c r="H154" s="232">
        <v>8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39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0.00029999999999999997</v>
      </c>
      <c r="T154" s="239">
        <f>S154*H154</f>
        <v>0.0023999999999999998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196</v>
      </c>
      <c r="AT154" s="240" t="s">
        <v>155</v>
      </c>
      <c r="AU154" s="240" t="s">
        <v>86</v>
      </c>
      <c r="AY154" s="18" t="s">
        <v>152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196</v>
      </c>
      <c r="BM154" s="240" t="s">
        <v>197</v>
      </c>
    </row>
    <row r="155" s="2" customFormat="1" ht="24.15" customHeight="1">
      <c r="A155" s="39"/>
      <c r="B155" s="40"/>
      <c r="C155" s="228" t="s">
        <v>198</v>
      </c>
      <c r="D155" s="228" t="s">
        <v>155</v>
      </c>
      <c r="E155" s="229" t="s">
        <v>199</v>
      </c>
      <c r="F155" s="230" t="s">
        <v>200</v>
      </c>
      <c r="G155" s="231" t="s">
        <v>201</v>
      </c>
      <c r="H155" s="232">
        <v>282.73700000000002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39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196</v>
      </c>
      <c r="AT155" s="240" t="s">
        <v>155</v>
      </c>
      <c r="AU155" s="240" t="s">
        <v>86</v>
      </c>
      <c r="AY155" s="18" t="s">
        <v>152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196</v>
      </c>
      <c r="BM155" s="240" t="s">
        <v>202</v>
      </c>
    </row>
    <row r="156" s="15" customFormat="1">
      <c r="A156" s="15"/>
      <c r="B156" s="265"/>
      <c r="C156" s="266"/>
      <c r="D156" s="244" t="s">
        <v>168</v>
      </c>
      <c r="E156" s="267" t="s">
        <v>1</v>
      </c>
      <c r="F156" s="268" t="s">
        <v>203</v>
      </c>
      <c r="G156" s="266"/>
      <c r="H156" s="267" t="s">
        <v>1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168</v>
      </c>
      <c r="AU156" s="274" t="s">
        <v>86</v>
      </c>
      <c r="AV156" s="15" t="s">
        <v>80</v>
      </c>
      <c r="AW156" s="15" t="s">
        <v>30</v>
      </c>
      <c r="AX156" s="15" t="s">
        <v>73</v>
      </c>
      <c r="AY156" s="274" t="s">
        <v>152</v>
      </c>
    </row>
    <row r="157" s="13" customFormat="1">
      <c r="A157" s="13"/>
      <c r="B157" s="242"/>
      <c r="C157" s="243"/>
      <c r="D157" s="244" t="s">
        <v>168</v>
      </c>
      <c r="E157" s="253" t="s">
        <v>1</v>
      </c>
      <c r="F157" s="245" t="s">
        <v>534</v>
      </c>
      <c r="G157" s="243"/>
      <c r="H157" s="246">
        <v>239.06299999999999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30</v>
      </c>
      <c r="AX157" s="13" t="s">
        <v>73</v>
      </c>
      <c r="AY157" s="252" t="s">
        <v>152</v>
      </c>
    </row>
    <row r="158" s="15" customFormat="1">
      <c r="A158" s="15"/>
      <c r="B158" s="265"/>
      <c r="C158" s="266"/>
      <c r="D158" s="244" t="s">
        <v>168</v>
      </c>
      <c r="E158" s="267" t="s">
        <v>1</v>
      </c>
      <c r="F158" s="268" t="s">
        <v>205</v>
      </c>
      <c r="G158" s="266"/>
      <c r="H158" s="267" t="s">
        <v>1</v>
      </c>
      <c r="I158" s="269"/>
      <c r="J158" s="266"/>
      <c r="K158" s="266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168</v>
      </c>
      <c r="AU158" s="274" t="s">
        <v>86</v>
      </c>
      <c r="AV158" s="15" t="s">
        <v>80</v>
      </c>
      <c r="AW158" s="15" t="s">
        <v>30</v>
      </c>
      <c r="AX158" s="15" t="s">
        <v>73</v>
      </c>
      <c r="AY158" s="274" t="s">
        <v>152</v>
      </c>
    </row>
    <row r="159" s="13" customFormat="1">
      <c r="A159" s="13"/>
      <c r="B159" s="242"/>
      <c r="C159" s="243"/>
      <c r="D159" s="244" t="s">
        <v>168</v>
      </c>
      <c r="E159" s="253" t="s">
        <v>1</v>
      </c>
      <c r="F159" s="245" t="s">
        <v>206</v>
      </c>
      <c r="G159" s="243"/>
      <c r="H159" s="246">
        <v>25.199999999999999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168</v>
      </c>
      <c r="AU159" s="252" t="s">
        <v>86</v>
      </c>
      <c r="AV159" s="13" t="s">
        <v>86</v>
      </c>
      <c r="AW159" s="13" t="s">
        <v>30</v>
      </c>
      <c r="AX159" s="13" t="s">
        <v>73</v>
      </c>
      <c r="AY159" s="252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207</v>
      </c>
      <c r="G160" s="243"/>
      <c r="H160" s="246">
        <v>13.734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73</v>
      </c>
      <c r="AY160" s="252" t="s">
        <v>152</v>
      </c>
    </row>
    <row r="161" s="13" customFormat="1">
      <c r="A161" s="13"/>
      <c r="B161" s="242"/>
      <c r="C161" s="243"/>
      <c r="D161" s="244" t="s">
        <v>168</v>
      </c>
      <c r="E161" s="253" t="s">
        <v>1</v>
      </c>
      <c r="F161" s="245" t="s">
        <v>208</v>
      </c>
      <c r="G161" s="243"/>
      <c r="H161" s="246">
        <v>4.7400000000000002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168</v>
      </c>
      <c r="AU161" s="252" t="s">
        <v>86</v>
      </c>
      <c r="AV161" s="13" t="s">
        <v>86</v>
      </c>
      <c r="AW161" s="13" t="s">
        <v>30</v>
      </c>
      <c r="AX161" s="13" t="s">
        <v>73</v>
      </c>
      <c r="AY161" s="252" t="s">
        <v>152</v>
      </c>
    </row>
    <row r="162" s="14" customFormat="1">
      <c r="A162" s="14"/>
      <c r="B162" s="254"/>
      <c r="C162" s="255"/>
      <c r="D162" s="244" t="s">
        <v>168</v>
      </c>
      <c r="E162" s="256" t="s">
        <v>1</v>
      </c>
      <c r="F162" s="257" t="s">
        <v>175</v>
      </c>
      <c r="G162" s="255"/>
      <c r="H162" s="258">
        <v>282.73700000000002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168</v>
      </c>
      <c r="AU162" s="264" t="s">
        <v>86</v>
      </c>
      <c r="AV162" s="14" t="s">
        <v>159</v>
      </c>
      <c r="AW162" s="14" t="s">
        <v>30</v>
      </c>
      <c r="AX162" s="14" t="s">
        <v>80</v>
      </c>
      <c r="AY162" s="264" t="s">
        <v>152</v>
      </c>
    </row>
    <row r="163" s="2" customFormat="1" ht="16.5" customHeight="1">
      <c r="A163" s="39"/>
      <c r="B163" s="40"/>
      <c r="C163" s="275" t="s">
        <v>209</v>
      </c>
      <c r="D163" s="275" t="s">
        <v>210</v>
      </c>
      <c r="E163" s="276" t="s">
        <v>211</v>
      </c>
      <c r="F163" s="277" t="s">
        <v>212</v>
      </c>
      <c r="G163" s="278" t="s">
        <v>158</v>
      </c>
      <c r="H163" s="279">
        <v>0.089999999999999997</v>
      </c>
      <c r="I163" s="280"/>
      <c r="J163" s="281">
        <f>ROUND(I163*H163,2)</f>
        <v>0</v>
      </c>
      <c r="K163" s="282"/>
      <c r="L163" s="283"/>
      <c r="M163" s="284" t="s">
        <v>1</v>
      </c>
      <c r="N163" s="285" t="s">
        <v>39</v>
      </c>
      <c r="O163" s="92"/>
      <c r="P163" s="238">
        <f>O163*H163</f>
        <v>0</v>
      </c>
      <c r="Q163" s="238">
        <v>1</v>
      </c>
      <c r="R163" s="238">
        <f>Q163*H163</f>
        <v>0.089999999999999997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213</v>
      </c>
      <c r="AT163" s="240" t="s">
        <v>210</v>
      </c>
      <c r="AU163" s="240" t="s">
        <v>86</v>
      </c>
      <c r="AY163" s="18" t="s">
        <v>152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196</v>
      </c>
      <c r="BM163" s="240" t="s">
        <v>214</v>
      </c>
    </row>
    <row r="164" s="13" customFormat="1">
      <c r="A164" s="13"/>
      <c r="B164" s="242"/>
      <c r="C164" s="243"/>
      <c r="D164" s="244" t="s">
        <v>168</v>
      </c>
      <c r="E164" s="243"/>
      <c r="F164" s="245" t="s">
        <v>535</v>
      </c>
      <c r="G164" s="243"/>
      <c r="H164" s="246">
        <v>0.089999999999999997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168</v>
      </c>
      <c r="AU164" s="252" t="s">
        <v>86</v>
      </c>
      <c r="AV164" s="13" t="s">
        <v>86</v>
      </c>
      <c r="AW164" s="13" t="s">
        <v>4</v>
      </c>
      <c r="AX164" s="13" t="s">
        <v>80</v>
      </c>
      <c r="AY164" s="252" t="s">
        <v>152</v>
      </c>
    </row>
    <row r="165" s="2" customFormat="1" ht="24.15" customHeight="1">
      <c r="A165" s="39"/>
      <c r="B165" s="40"/>
      <c r="C165" s="228" t="s">
        <v>216</v>
      </c>
      <c r="D165" s="228" t="s">
        <v>155</v>
      </c>
      <c r="E165" s="229" t="s">
        <v>217</v>
      </c>
      <c r="F165" s="230" t="s">
        <v>218</v>
      </c>
      <c r="G165" s="231" t="s">
        <v>201</v>
      </c>
      <c r="H165" s="232">
        <v>282.73700000000002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39</v>
      </c>
      <c r="O165" s="92"/>
      <c r="P165" s="238">
        <f>O165*H165</f>
        <v>0</v>
      </c>
      <c r="Q165" s="238">
        <v>0.00088312999999999998</v>
      </c>
      <c r="R165" s="238">
        <f>Q165*H165</f>
        <v>0.24969352681000001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196</v>
      </c>
      <c r="AT165" s="240" t="s">
        <v>155</v>
      </c>
      <c r="AU165" s="240" t="s">
        <v>86</v>
      </c>
      <c r="AY165" s="18" t="s">
        <v>152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196</v>
      </c>
      <c r="BM165" s="240" t="s">
        <v>219</v>
      </c>
    </row>
    <row r="166" s="15" customFormat="1">
      <c r="A166" s="15"/>
      <c r="B166" s="265"/>
      <c r="C166" s="266"/>
      <c r="D166" s="244" t="s">
        <v>168</v>
      </c>
      <c r="E166" s="267" t="s">
        <v>1</v>
      </c>
      <c r="F166" s="268" t="s">
        <v>203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168</v>
      </c>
      <c r="AU166" s="274" t="s">
        <v>86</v>
      </c>
      <c r="AV166" s="15" t="s">
        <v>80</v>
      </c>
      <c r="AW166" s="15" t="s">
        <v>30</v>
      </c>
      <c r="AX166" s="15" t="s">
        <v>73</v>
      </c>
      <c r="AY166" s="274" t="s">
        <v>152</v>
      </c>
    </row>
    <row r="167" s="13" customFormat="1">
      <c r="A167" s="13"/>
      <c r="B167" s="242"/>
      <c r="C167" s="243"/>
      <c r="D167" s="244" t="s">
        <v>168</v>
      </c>
      <c r="E167" s="253" t="s">
        <v>1</v>
      </c>
      <c r="F167" s="245" t="s">
        <v>534</v>
      </c>
      <c r="G167" s="243"/>
      <c r="H167" s="246">
        <v>239.06299999999999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168</v>
      </c>
      <c r="AU167" s="252" t="s">
        <v>86</v>
      </c>
      <c r="AV167" s="13" t="s">
        <v>86</v>
      </c>
      <c r="AW167" s="13" t="s">
        <v>30</v>
      </c>
      <c r="AX167" s="13" t="s">
        <v>73</v>
      </c>
      <c r="AY167" s="252" t="s">
        <v>152</v>
      </c>
    </row>
    <row r="168" s="15" customFormat="1">
      <c r="A168" s="15"/>
      <c r="B168" s="265"/>
      <c r="C168" s="266"/>
      <c r="D168" s="244" t="s">
        <v>168</v>
      </c>
      <c r="E168" s="267" t="s">
        <v>1</v>
      </c>
      <c r="F168" s="268" t="s">
        <v>205</v>
      </c>
      <c r="G168" s="266"/>
      <c r="H168" s="267" t="s">
        <v>1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168</v>
      </c>
      <c r="AU168" s="274" t="s">
        <v>86</v>
      </c>
      <c r="AV168" s="15" t="s">
        <v>80</v>
      </c>
      <c r="AW168" s="15" t="s">
        <v>30</v>
      </c>
      <c r="AX168" s="15" t="s">
        <v>73</v>
      </c>
      <c r="AY168" s="274" t="s">
        <v>152</v>
      </c>
    </row>
    <row r="169" s="13" customFormat="1">
      <c r="A169" s="13"/>
      <c r="B169" s="242"/>
      <c r="C169" s="243"/>
      <c r="D169" s="244" t="s">
        <v>168</v>
      </c>
      <c r="E169" s="253" t="s">
        <v>1</v>
      </c>
      <c r="F169" s="245" t="s">
        <v>206</v>
      </c>
      <c r="G169" s="243"/>
      <c r="H169" s="246">
        <v>25.199999999999999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168</v>
      </c>
      <c r="AU169" s="252" t="s">
        <v>86</v>
      </c>
      <c r="AV169" s="13" t="s">
        <v>86</v>
      </c>
      <c r="AW169" s="13" t="s">
        <v>30</v>
      </c>
      <c r="AX169" s="13" t="s">
        <v>73</v>
      </c>
      <c r="AY169" s="252" t="s">
        <v>152</v>
      </c>
    </row>
    <row r="170" s="13" customFormat="1">
      <c r="A170" s="13"/>
      <c r="B170" s="242"/>
      <c r="C170" s="243"/>
      <c r="D170" s="244" t="s">
        <v>168</v>
      </c>
      <c r="E170" s="253" t="s">
        <v>1</v>
      </c>
      <c r="F170" s="245" t="s">
        <v>207</v>
      </c>
      <c r="G170" s="243"/>
      <c r="H170" s="246">
        <v>13.734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168</v>
      </c>
      <c r="AU170" s="252" t="s">
        <v>86</v>
      </c>
      <c r="AV170" s="13" t="s">
        <v>86</v>
      </c>
      <c r="AW170" s="13" t="s">
        <v>30</v>
      </c>
      <c r="AX170" s="13" t="s">
        <v>73</v>
      </c>
      <c r="AY170" s="252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208</v>
      </c>
      <c r="G171" s="243"/>
      <c r="H171" s="246">
        <v>4.7400000000000002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73</v>
      </c>
      <c r="AY171" s="252" t="s">
        <v>152</v>
      </c>
    </row>
    <row r="172" s="14" customFormat="1">
      <c r="A172" s="14"/>
      <c r="B172" s="254"/>
      <c r="C172" s="255"/>
      <c r="D172" s="244" t="s">
        <v>168</v>
      </c>
      <c r="E172" s="256" t="s">
        <v>1</v>
      </c>
      <c r="F172" s="257" t="s">
        <v>175</v>
      </c>
      <c r="G172" s="255"/>
      <c r="H172" s="258">
        <v>282.73700000000002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168</v>
      </c>
      <c r="AU172" s="264" t="s">
        <v>86</v>
      </c>
      <c r="AV172" s="14" t="s">
        <v>159</v>
      </c>
      <c r="AW172" s="14" t="s">
        <v>30</v>
      </c>
      <c r="AX172" s="14" t="s">
        <v>80</v>
      </c>
      <c r="AY172" s="264" t="s">
        <v>152</v>
      </c>
    </row>
    <row r="173" s="2" customFormat="1" ht="49.05" customHeight="1">
      <c r="A173" s="39"/>
      <c r="B173" s="40"/>
      <c r="C173" s="275" t="s">
        <v>220</v>
      </c>
      <c r="D173" s="275" t="s">
        <v>210</v>
      </c>
      <c r="E173" s="276" t="s">
        <v>221</v>
      </c>
      <c r="F173" s="277" t="s">
        <v>222</v>
      </c>
      <c r="G173" s="278" t="s">
        <v>201</v>
      </c>
      <c r="H173" s="279">
        <v>329.52999999999997</v>
      </c>
      <c r="I173" s="280"/>
      <c r="J173" s="281">
        <f>ROUND(I173*H173,2)</f>
        <v>0</v>
      </c>
      <c r="K173" s="282"/>
      <c r="L173" s="283"/>
      <c r="M173" s="284" t="s">
        <v>1</v>
      </c>
      <c r="N173" s="285" t="s">
        <v>39</v>
      </c>
      <c r="O173" s="92"/>
      <c r="P173" s="238">
        <f>O173*H173</f>
        <v>0</v>
      </c>
      <c r="Q173" s="238">
        <v>0.0054000000000000003</v>
      </c>
      <c r="R173" s="238">
        <f>Q173*H173</f>
        <v>1.7794619999999999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213</v>
      </c>
      <c r="AT173" s="240" t="s">
        <v>210</v>
      </c>
      <c r="AU173" s="240" t="s">
        <v>86</v>
      </c>
      <c r="AY173" s="18" t="s">
        <v>152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196</v>
      </c>
      <c r="BM173" s="240" t="s">
        <v>223</v>
      </c>
    </row>
    <row r="174" s="13" customFormat="1">
      <c r="A174" s="13"/>
      <c r="B174" s="242"/>
      <c r="C174" s="243"/>
      <c r="D174" s="244" t="s">
        <v>168</v>
      </c>
      <c r="E174" s="243"/>
      <c r="F174" s="245" t="s">
        <v>536</v>
      </c>
      <c r="G174" s="243"/>
      <c r="H174" s="246">
        <v>329.52999999999997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168</v>
      </c>
      <c r="AU174" s="252" t="s">
        <v>86</v>
      </c>
      <c r="AV174" s="13" t="s">
        <v>86</v>
      </c>
      <c r="AW174" s="13" t="s">
        <v>4</v>
      </c>
      <c r="AX174" s="13" t="s">
        <v>80</v>
      </c>
      <c r="AY174" s="252" t="s">
        <v>152</v>
      </c>
    </row>
    <row r="175" s="2" customFormat="1" ht="24.15" customHeight="1">
      <c r="A175" s="39"/>
      <c r="B175" s="40"/>
      <c r="C175" s="228" t="s">
        <v>8</v>
      </c>
      <c r="D175" s="228" t="s">
        <v>155</v>
      </c>
      <c r="E175" s="229" t="s">
        <v>225</v>
      </c>
      <c r="F175" s="230" t="s">
        <v>226</v>
      </c>
      <c r="G175" s="231" t="s">
        <v>201</v>
      </c>
      <c r="H175" s="232">
        <v>274.14800000000002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39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0.0032000000000000002</v>
      </c>
      <c r="T175" s="239">
        <f>S175*H175</f>
        <v>0.8772736000000001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196</v>
      </c>
      <c r="AT175" s="240" t="s">
        <v>155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227</v>
      </c>
    </row>
    <row r="176" s="15" customFormat="1">
      <c r="A176" s="15"/>
      <c r="B176" s="265"/>
      <c r="C176" s="266"/>
      <c r="D176" s="244" t="s">
        <v>168</v>
      </c>
      <c r="E176" s="267" t="s">
        <v>1</v>
      </c>
      <c r="F176" s="268" t="s">
        <v>228</v>
      </c>
      <c r="G176" s="266"/>
      <c r="H176" s="267" t="s">
        <v>1</v>
      </c>
      <c r="I176" s="269"/>
      <c r="J176" s="266"/>
      <c r="K176" s="266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168</v>
      </c>
      <c r="AU176" s="274" t="s">
        <v>86</v>
      </c>
      <c r="AV176" s="15" t="s">
        <v>80</v>
      </c>
      <c r="AW176" s="15" t="s">
        <v>30</v>
      </c>
      <c r="AX176" s="15" t="s">
        <v>73</v>
      </c>
      <c r="AY176" s="274" t="s">
        <v>152</v>
      </c>
    </row>
    <row r="177" s="13" customFormat="1">
      <c r="A177" s="13"/>
      <c r="B177" s="242"/>
      <c r="C177" s="243"/>
      <c r="D177" s="244" t="s">
        <v>168</v>
      </c>
      <c r="E177" s="253" t="s">
        <v>1</v>
      </c>
      <c r="F177" s="245" t="s">
        <v>534</v>
      </c>
      <c r="G177" s="243"/>
      <c r="H177" s="246">
        <v>239.06299999999999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168</v>
      </c>
      <c r="AU177" s="252" t="s">
        <v>86</v>
      </c>
      <c r="AV177" s="13" t="s">
        <v>86</v>
      </c>
      <c r="AW177" s="13" t="s">
        <v>30</v>
      </c>
      <c r="AX177" s="13" t="s">
        <v>73</v>
      </c>
      <c r="AY177" s="252" t="s">
        <v>152</v>
      </c>
    </row>
    <row r="178" s="15" customFormat="1">
      <c r="A178" s="15"/>
      <c r="B178" s="265"/>
      <c r="C178" s="266"/>
      <c r="D178" s="244" t="s">
        <v>168</v>
      </c>
      <c r="E178" s="267" t="s">
        <v>1</v>
      </c>
      <c r="F178" s="268" t="s">
        <v>205</v>
      </c>
      <c r="G178" s="266"/>
      <c r="H178" s="267" t="s">
        <v>1</v>
      </c>
      <c r="I178" s="269"/>
      <c r="J178" s="266"/>
      <c r="K178" s="266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168</v>
      </c>
      <c r="AU178" s="274" t="s">
        <v>86</v>
      </c>
      <c r="AV178" s="15" t="s">
        <v>80</v>
      </c>
      <c r="AW178" s="15" t="s">
        <v>30</v>
      </c>
      <c r="AX178" s="15" t="s">
        <v>73</v>
      </c>
      <c r="AY178" s="274" t="s">
        <v>152</v>
      </c>
    </row>
    <row r="179" s="13" customFormat="1">
      <c r="A179" s="13"/>
      <c r="B179" s="242"/>
      <c r="C179" s="243"/>
      <c r="D179" s="244" t="s">
        <v>168</v>
      </c>
      <c r="E179" s="253" t="s">
        <v>1</v>
      </c>
      <c r="F179" s="245" t="s">
        <v>229</v>
      </c>
      <c r="G179" s="243"/>
      <c r="H179" s="246">
        <v>18.899999999999999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168</v>
      </c>
      <c r="AU179" s="252" t="s">
        <v>86</v>
      </c>
      <c r="AV179" s="13" t="s">
        <v>86</v>
      </c>
      <c r="AW179" s="13" t="s">
        <v>30</v>
      </c>
      <c r="AX179" s="13" t="s">
        <v>73</v>
      </c>
      <c r="AY179" s="252" t="s">
        <v>152</v>
      </c>
    </row>
    <row r="180" s="13" customFormat="1">
      <c r="A180" s="13"/>
      <c r="B180" s="242"/>
      <c r="C180" s="243"/>
      <c r="D180" s="244" t="s">
        <v>168</v>
      </c>
      <c r="E180" s="253" t="s">
        <v>1</v>
      </c>
      <c r="F180" s="245" t="s">
        <v>230</v>
      </c>
      <c r="G180" s="243"/>
      <c r="H180" s="246">
        <v>11.445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168</v>
      </c>
      <c r="AU180" s="252" t="s">
        <v>86</v>
      </c>
      <c r="AV180" s="13" t="s">
        <v>86</v>
      </c>
      <c r="AW180" s="13" t="s">
        <v>30</v>
      </c>
      <c r="AX180" s="13" t="s">
        <v>73</v>
      </c>
      <c r="AY180" s="252" t="s">
        <v>152</v>
      </c>
    </row>
    <row r="181" s="13" customFormat="1">
      <c r="A181" s="13"/>
      <c r="B181" s="242"/>
      <c r="C181" s="243"/>
      <c r="D181" s="244" t="s">
        <v>168</v>
      </c>
      <c r="E181" s="253" t="s">
        <v>1</v>
      </c>
      <c r="F181" s="245" t="s">
        <v>208</v>
      </c>
      <c r="G181" s="243"/>
      <c r="H181" s="246">
        <v>4.7400000000000002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168</v>
      </c>
      <c r="AU181" s="252" t="s">
        <v>86</v>
      </c>
      <c r="AV181" s="13" t="s">
        <v>86</v>
      </c>
      <c r="AW181" s="13" t="s">
        <v>30</v>
      </c>
      <c r="AX181" s="13" t="s">
        <v>73</v>
      </c>
      <c r="AY181" s="252" t="s">
        <v>152</v>
      </c>
    </row>
    <row r="182" s="14" customFormat="1">
      <c r="A182" s="14"/>
      <c r="B182" s="254"/>
      <c r="C182" s="255"/>
      <c r="D182" s="244" t="s">
        <v>168</v>
      </c>
      <c r="E182" s="256" t="s">
        <v>1</v>
      </c>
      <c r="F182" s="257" t="s">
        <v>175</v>
      </c>
      <c r="G182" s="255"/>
      <c r="H182" s="258">
        <v>274.14800000000002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168</v>
      </c>
      <c r="AU182" s="264" t="s">
        <v>86</v>
      </c>
      <c r="AV182" s="14" t="s">
        <v>159</v>
      </c>
      <c r="AW182" s="14" t="s">
        <v>30</v>
      </c>
      <c r="AX182" s="14" t="s">
        <v>80</v>
      </c>
      <c r="AY182" s="264" t="s">
        <v>152</v>
      </c>
    </row>
    <row r="183" s="2" customFormat="1" ht="24.15" customHeight="1">
      <c r="A183" s="39"/>
      <c r="B183" s="40"/>
      <c r="C183" s="228" t="s">
        <v>231</v>
      </c>
      <c r="D183" s="228" t="s">
        <v>155</v>
      </c>
      <c r="E183" s="229" t="s">
        <v>232</v>
      </c>
      <c r="F183" s="230" t="s">
        <v>233</v>
      </c>
      <c r="G183" s="231" t="s">
        <v>201</v>
      </c>
      <c r="H183" s="232">
        <v>274.14800000000002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39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0.0032000000000000002</v>
      </c>
      <c r="T183" s="239">
        <f>S183*H183</f>
        <v>0.8772736000000001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196</v>
      </c>
      <c r="AT183" s="240" t="s">
        <v>155</v>
      </c>
      <c r="AU183" s="240" t="s">
        <v>86</v>
      </c>
      <c r="AY183" s="18" t="s">
        <v>152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196</v>
      </c>
      <c r="BM183" s="240" t="s">
        <v>537</v>
      </c>
    </row>
    <row r="184" s="2" customFormat="1" ht="33" customHeight="1">
      <c r="A184" s="39"/>
      <c r="B184" s="40"/>
      <c r="C184" s="228" t="s">
        <v>235</v>
      </c>
      <c r="D184" s="228" t="s">
        <v>155</v>
      </c>
      <c r="E184" s="229" t="s">
        <v>236</v>
      </c>
      <c r="F184" s="230" t="s">
        <v>237</v>
      </c>
      <c r="G184" s="231" t="s">
        <v>201</v>
      </c>
      <c r="H184" s="232">
        <v>319.55399999999997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39</v>
      </c>
      <c r="O184" s="92"/>
      <c r="P184" s="238">
        <f>O184*H184</f>
        <v>0</v>
      </c>
      <c r="Q184" s="238">
        <v>1.0000000000000001E-05</v>
      </c>
      <c r="R184" s="238">
        <f>Q184*H184</f>
        <v>0.0031955400000000002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196</v>
      </c>
      <c r="AT184" s="240" t="s">
        <v>155</v>
      </c>
      <c r="AU184" s="240" t="s">
        <v>86</v>
      </c>
      <c r="AY184" s="18" t="s">
        <v>152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196</v>
      </c>
      <c r="BM184" s="240" t="s">
        <v>238</v>
      </c>
    </row>
    <row r="185" s="15" customFormat="1">
      <c r="A185" s="15"/>
      <c r="B185" s="265"/>
      <c r="C185" s="266"/>
      <c r="D185" s="244" t="s">
        <v>168</v>
      </c>
      <c r="E185" s="267" t="s">
        <v>1</v>
      </c>
      <c r="F185" s="268" t="s">
        <v>203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168</v>
      </c>
      <c r="AU185" s="274" t="s">
        <v>86</v>
      </c>
      <c r="AV185" s="15" t="s">
        <v>80</v>
      </c>
      <c r="AW185" s="15" t="s">
        <v>30</v>
      </c>
      <c r="AX185" s="15" t="s">
        <v>73</v>
      </c>
      <c r="AY185" s="274" t="s">
        <v>152</v>
      </c>
    </row>
    <row r="186" s="13" customFormat="1">
      <c r="A186" s="13"/>
      <c r="B186" s="242"/>
      <c r="C186" s="243"/>
      <c r="D186" s="244" t="s">
        <v>168</v>
      </c>
      <c r="E186" s="253" t="s">
        <v>1</v>
      </c>
      <c r="F186" s="245" t="s">
        <v>534</v>
      </c>
      <c r="G186" s="243"/>
      <c r="H186" s="246">
        <v>239.06299999999999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168</v>
      </c>
      <c r="AU186" s="252" t="s">
        <v>86</v>
      </c>
      <c r="AV186" s="13" t="s">
        <v>86</v>
      </c>
      <c r="AW186" s="13" t="s">
        <v>30</v>
      </c>
      <c r="AX186" s="13" t="s">
        <v>73</v>
      </c>
      <c r="AY186" s="252" t="s">
        <v>152</v>
      </c>
    </row>
    <row r="187" s="15" customFormat="1">
      <c r="A187" s="15"/>
      <c r="B187" s="265"/>
      <c r="C187" s="266"/>
      <c r="D187" s="244" t="s">
        <v>168</v>
      </c>
      <c r="E187" s="267" t="s">
        <v>1</v>
      </c>
      <c r="F187" s="268" t="s">
        <v>205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168</v>
      </c>
      <c r="AU187" s="274" t="s">
        <v>86</v>
      </c>
      <c r="AV187" s="15" t="s">
        <v>80</v>
      </c>
      <c r="AW187" s="15" t="s">
        <v>30</v>
      </c>
      <c r="AX187" s="15" t="s">
        <v>73</v>
      </c>
      <c r="AY187" s="274" t="s">
        <v>152</v>
      </c>
    </row>
    <row r="188" s="13" customFormat="1">
      <c r="A188" s="13"/>
      <c r="B188" s="242"/>
      <c r="C188" s="243"/>
      <c r="D188" s="244" t="s">
        <v>168</v>
      </c>
      <c r="E188" s="253" t="s">
        <v>1</v>
      </c>
      <c r="F188" s="245" t="s">
        <v>239</v>
      </c>
      <c r="G188" s="243"/>
      <c r="H188" s="246">
        <v>15.75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168</v>
      </c>
      <c r="AU188" s="252" t="s">
        <v>86</v>
      </c>
      <c r="AV188" s="13" t="s">
        <v>86</v>
      </c>
      <c r="AW188" s="13" t="s">
        <v>30</v>
      </c>
      <c r="AX188" s="13" t="s">
        <v>73</v>
      </c>
      <c r="AY188" s="252" t="s">
        <v>152</v>
      </c>
    </row>
    <row r="189" s="13" customFormat="1">
      <c r="A189" s="13"/>
      <c r="B189" s="242"/>
      <c r="C189" s="243"/>
      <c r="D189" s="244" t="s">
        <v>168</v>
      </c>
      <c r="E189" s="253" t="s">
        <v>1</v>
      </c>
      <c r="F189" s="245" t="s">
        <v>240</v>
      </c>
      <c r="G189" s="243"/>
      <c r="H189" s="246">
        <v>9.1560000000000006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168</v>
      </c>
      <c r="AU189" s="252" t="s">
        <v>86</v>
      </c>
      <c r="AV189" s="13" t="s">
        <v>86</v>
      </c>
      <c r="AW189" s="13" t="s">
        <v>30</v>
      </c>
      <c r="AX189" s="13" t="s">
        <v>73</v>
      </c>
      <c r="AY189" s="252" t="s">
        <v>152</v>
      </c>
    </row>
    <row r="190" s="13" customFormat="1">
      <c r="A190" s="13"/>
      <c r="B190" s="242"/>
      <c r="C190" s="243"/>
      <c r="D190" s="244" t="s">
        <v>168</v>
      </c>
      <c r="E190" s="253" t="s">
        <v>1</v>
      </c>
      <c r="F190" s="245" t="s">
        <v>208</v>
      </c>
      <c r="G190" s="243"/>
      <c r="H190" s="246">
        <v>4.7400000000000002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168</v>
      </c>
      <c r="AU190" s="252" t="s">
        <v>86</v>
      </c>
      <c r="AV190" s="13" t="s">
        <v>86</v>
      </c>
      <c r="AW190" s="13" t="s">
        <v>30</v>
      </c>
      <c r="AX190" s="13" t="s">
        <v>73</v>
      </c>
      <c r="AY190" s="252" t="s">
        <v>152</v>
      </c>
    </row>
    <row r="191" s="15" customFormat="1">
      <c r="A191" s="15"/>
      <c r="B191" s="265"/>
      <c r="C191" s="266"/>
      <c r="D191" s="244" t="s">
        <v>168</v>
      </c>
      <c r="E191" s="267" t="s">
        <v>1</v>
      </c>
      <c r="F191" s="268" t="s">
        <v>241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168</v>
      </c>
      <c r="AU191" s="274" t="s">
        <v>86</v>
      </c>
      <c r="AV191" s="15" t="s">
        <v>80</v>
      </c>
      <c r="AW191" s="15" t="s">
        <v>30</v>
      </c>
      <c r="AX191" s="15" t="s">
        <v>73</v>
      </c>
      <c r="AY191" s="274" t="s">
        <v>152</v>
      </c>
    </row>
    <row r="192" s="13" customFormat="1">
      <c r="A192" s="13"/>
      <c r="B192" s="242"/>
      <c r="C192" s="243"/>
      <c r="D192" s="244" t="s">
        <v>168</v>
      </c>
      <c r="E192" s="253" t="s">
        <v>1</v>
      </c>
      <c r="F192" s="245" t="s">
        <v>242</v>
      </c>
      <c r="G192" s="243"/>
      <c r="H192" s="246">
        <v>50.844999999999999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168</v>
      </c>
      <c r="AU192" s="252" t="s">
        <v>86</v>
      </c>
      <c r="AV192" s="13" t="s">
        <v>86</v>
      </c>
      <c r="AW192" s="13" t="s">
        <v>30</v>
      </c>
      <c r="AX192" s="13" t="s">
        <v>73</v>
      </c>
      <c r="AY192" s="252" t="s">
        <v>152</v>
      </c>
    </row>
    <row r="193" s="14" customFormat="1">
      <c r="A193" s="14"/>
      <c r="B193" s="254"/>
      <c r="C193" s="255"/>
      <c r="D193" s="244" t="s">
        <v>168</v>
      </c>
      <c r="E193" s="256" t="s">
        <v>1</v>
      </c>
      <c r="F193" s="257" t="s">
        <v>175</v>
      </c>
      <c r="G193" s="255"/>
      <c r="H193" s="258">
        <v>319.55399999999997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168</v>
      </c>
      <c r="AU193" s="264" t="s">
        <v>86</v>
      </c>
      <c r="AV193" s="14" t="s">
        <v>159</v>
      </c>
      <c r="AW193" s="14" t="s">
        <v>30</v>
      </c>
      <c r="AX193" s="14" t="s">
        <v>80</v>
      </c>
      <c r="AY193" s="264" t="s">
        <v>152</v>
      </c>
    </row>
    <row r="194" s="2" customFormat="1" ht="37.8" customHeight="1">
      <c r="A194" s="39"/>
      <c r="B194" s="40"/>
      <c r="C194" s="275" t="s">
        <v>243</v>
      </c>
      <c r="D194" s="275" t="s">
        <v>210</v>
      </c>
      <c r="E194" s="276" t="s">
        <v>244</v>
      </c>
      <c r="F194" s="277" t="s">
        <v>245</v>
      </c>
      <c r="G194" s="278" t="s">
        <v>201</v>
      </c>
      <c r="H194" s="279">
        <v>372.44</v>
      </c>
      <c r="I194" s="280"/>
      <c r="J194" s="281">
        <f>ROUND(I194*H194,2)</f>
        <v>0</v>
      </c>
      <c r="K194" s="282"/>
      <c r="L194" s="283"/>
      <c r="M194" s="284" t="s">
        <v>1</v>
      </c>
      <c r="N194" s="285" t="s">
        <v>39</v>
      </c>
      <c r="O194" s="92"/>
      <c r="P194" s="238">
        <f>O194*H194</f>
        <v>0</v>
      </c>
      <c r="Q194" s="238">
        <v>0.002</v>
      </c>
      <c r="R194" s="238">
        <f>Q194*H194</f>
        <v>0.74487999999999999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213</v>
      </c>
      <c r="AT194" s="240" t="s">
        <v>210</v>
      </c>
      <c r="AU194" s="240" t="s">
        <v>86</v>
      </c>
      <c r="AY194" s="18" t="s">
        <v>152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196</v>
      </c>
      <c r="BM194" s="240" t="s">
        <v>246</v>
      </c>
    </row>
    <row r="195" s="13" customFormat="1">
      <c r="A195" s="13"/>
      <c r="B195" s="242"/>
      <c r="C195" s="243"/>
      <c r="D195" s="244" t="s">
        <v>168</v>
      </c>
      <c r="E195" s="243"/>
      <c r="F195" s="245" t="s">
        <v>538</v>
      </c>
      <c r="G195" s="243"/>
      <c r="H195" s="246">
        <v>372.44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168</v>
      </c>
      <c r="AU195" s="252" t="s">
        <v>86</v>
      </c>
      <c r="AV195" s="13" t="s">
        <v>86</v>
      </c>
      <c r="AW195" s="13" t="s">
        <v>4</v>
      </c>
      <c r="AX195" s="13" t="s">
        <v>80</v>
      </c>
      <c r="AY195" s="252" t="s">
        <v>152</v>
      </c>
    </row>
    <row r="196" s="2" customFormat="1" ht="37.8" customHeight="1">
      <c r="A196" s="39"/>
      <c r="B196" s="40"/>
      <c r="C196" s="228" t="s">
        <v>196</v>
      </c>
      <c r="D196" s="228" t="s">
        <v>155</v>
      </c>
      <c r="E196" s="229" t="s">
        <v>248</v>
      </c>
      <c r="F196" s="230" t="s">
        <v>249</v>
      </c>
      <c r="G196" s="231" t="s">
        <v>250</v>
      </c>
      <c r="H196" s="232">
        <v>101.69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39</v>
      </c>
      <c r="O196" s="92"/>
      <c r="P196" s="238">
        <f>O196*H196</f>
        <v>0</v>
      </c>
      <c r="Q196" s="238">
        <v>0.00115</v>
      </c>
      <c r="R196" s="238">
        <f>Q196*H196</f>
        <v>0.11694349999999999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196</v>
      </c>
      <c r="AT196" s="240" t="s">
        <v>155</v>
      </c>
      <c r="AU196" s="240" t="s">
        <v>86</v>
      </c>
      <c r="AY196" s="18" t="s">
        <v>152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196</v>
      </c>
      <c r="BM196" s="240" t="s">
        <v>251</v>
      </c>
    </row>
    <row r="197" s="15" customFormat="1">
      <c r="A197" s="15"/>
      <c r="B197" s="265"/>
      <c r="C197" s="266"/>
      <c r="D197" s="244" t="s">
        <v>168</v>
      </c>
      <c r="E197" s="267" t="s">
        <v>1</v>
      </c>
      <c r="F197" s="268" t="s">
        <v>252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168</v>
      </c>
      <c r="AU197" s="274" t="s">
        <v>86</v>
      </c>
      <c r="AV197" s="15" t="s">
        <v>80</v>
      </c>
      <c r="AW197" s="15" t="s">
        <v>30</v>
      </c>
      <c r="AX197" s="15" t="s">
        <v>73</v>
      </c>
      <c r="AY197" s="274" t="s">
        <v>152</v>
      </c>
    </row>
    <row r="198" s="13" customFormat="1">
      <c r="A198" s="13"/>
      <c r="B198" s="242"/>
      <c r="C198" s="243"/>
      <c r="D198" s="244" t="s">
        <v>168</v>
      </c>
      <c r="E198" s="253" t="s">
        <v>1</v>
      </c>
      <c r="F198" s="245" t="s">
        <v>253</v>
      </c>
      <c r="G198" s="243"/>
      <c r="H198" s="246">
        <v>63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168</v>
      </c>
      <c r="AU198" s="252" t="s">
        <v>86</v>
      </c>
      <c r="AV198" s="13" t="s">
        <v>86</v>
      </c>
      <c r="AW198" s="13" t="s">
        <v>30</v>
      </c>
      <c r="AX198" s="13" t="s">
        <v>73</v>
      </c>
      <c r="AY198" s="252" t="s">
        <v>152</v>
      </c>
    </row>
    <row r="199" s="13" customFormat="1">
      <c r="A199" s="13"/>
      <c r="B199" s="242"/>
      <c r="C199" s="243"/>
      <c r="D199" s="244" t="s">
        <v>168</v>
      </c>
      <c r="E199" s="253" t="s">
        <v>1</v>
      </c>
      <c r="F199" s="245" t="s">
        <v>254</v>
      </c>
      <c r="G199" s="243"/>
      <c r="H199" s="246">
        <v>22.890000000000001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168</v>
      </c>
      <c r="AU199" s="252" t="s">
        <v>86</v>
      </c>
      <c r="AV199" s="13" t="s">
        <v>86</v>
      </c>
      <c r="AW199" s="13" t="s">
        <v>30</v>
      </c>
      <c r="AX199" s="13" t="s">
        <v>73</v>
      </c>
      <c r="AY199" s="252" t="s">
        <v>152</v>
      </c>
    </row>
    <row r="200" s="13" customFormat="1">
      <c r="A200" s="13"/>
      <c r="B200" s="242"/>
      <c r="C200" s="243"/>
      <c r="D200" s="244" t="s">
        <v>168</v>
      </c>
      <c r="E200" s="253" t="s">
        <v>1</v>
      </c>
      <c r="F200" s="245" t="s">
        <v>255</v>
      </c>
      <c r="G200" s="243"/>
      <c r="H200" s="246">
        <v>15.800000000000001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168</v>
      </c>
      <c r="AU200" s="252" t="s">
        <v>86</v>
      </c>
      <c r="AV200" s="13" t="s">
        <v>86</v>
      </c>
      <c r="AW200" s="13" t="s">
        <v>30</v>
      </c>
      <c r="AX200" s="13" t="s">
        <v>73</v>
      </c>
      <c r="AY200" s="252" t="s">
        <v>152</v>
      </c>
    </row>
    <row r="201" s="14" customFormat="1">
      <c r="A201" s="14"/>
      <c r="B201" s="254"/>
      <c r="C201" s="255"/>
      <c r="D201" s="244" t="s">
        <v>168</v>
      </c>
      <c r="E201" s="256" t="s">
        <v>1</v>
      </c>
      <c r="F201" s="257" t="s">
        <v>175</v>
      </c>
      <c r="G201" s="255"/>
      <c r="H201" s="258">
        <v>101.69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168</v>
      </c>
      <c r="AU201" s="264" t="s">
        <v>86</v>
      </c>
      <c r="AV201" s="14" t="s">
        <v>159</v>
      </c>
      <c r="AW201" s="14" t="s">
        <v>30</v>
      </c>
      <c r="AX201" s="14" t="s">
        <v>80</v>
      </c>
      <c r="AY201" s="264" t="s">
        <v>152</v>
      </c>
    </row>
    <row r="202" s="2" customFormat="1" ht="37.8" customHeight="1">
      <c r="A202" s="39"/>
      <c r="B202" s="40"/>
      <c r="C202" s="228" t="s">
        <v>256</v>
      </c>
      <c r="D202" s="228" t="s">
        <v>155</v>
      </c>
      <c r="E202" s="229" t="s">
        <v>257</v>
      </c>
      <c r="F202" s="230" t="s">
        <v>258</v>
      </c>
      <c r="G202" s="231" t="s">
        <v>250</v>
      </c>
      <c r="H202" s="232">
        <v>85.890000000000001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39</v>
      </c>
      <c r="O202" s="92"/>
      <c r="P202" s="238">
        <f>O202*H202</f>
        <v>0</v>
      </c>
      <c r="Q202" s="238">
        <v>0.00063000000000000003</v>
      </c>
      <c r="R202" s="238">
        <f>Q202*H202</f>
        <v>0.054110700000000005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196</v>
      </c>
      <c r="AT202" s="240" t="s">
        <v>155</v>
      </c>
      <c r="AU202" s="240" t="s">
        <v>86</v>
      </c>
      <c r="AY202" s="18" t="s">
        <v>152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196</v>
      </c>
      <c r="BM202" s="240" t="s">
        <v>259</v>
      </c>
    </row>
    <row r="203" s="15" customFormat="1">
      <c r="A203" s="15"/>
      <c r="B203" s="265"/>
      <c r="C203" s="266"/>
      <c r="D203" s="244" t="s">
        <v>168</v>
      </c>
      <c r="E203" s="267" t="s">
        <v>1</v>
      </c>
      <c r="F203" s="268" t="s">
        <v>252</v>
      </c>
      <c r="G203" s="266"/>
      <c r="H203" s="267" t="s">
        <v>1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168</v>
      </c>
      <c r="AU203" s="274" t="s">
        <v>86</v>
      </c>
      <c r="AV203" s="15" t="s">
        <v>80</v>
      </c>
      <c r="AW203" s="15" t="s">
        <v>30</v>
      </c>
      <c r="AX203" s="15" t="s">
        <v>73</v>
      </c>
      <c r="AY203" s="274" t="s">
        <v>152</v>
      </c>
    </row>
    <row r="204" s="13" customFormat="1">
      <c r="A204" s="13"/>
      <c r="B204" s="242"/>
      <c r="C204" s="243"/>
      <c r="D204" s="244" t="s">
        <v>168</v>
      </c>
      <c r="E204" s="253" t="s">
        <v>1</v>
      </c>
      <c r="F204" s="245" t="s">
        <v>253</v>
      </c>
      <c r="G204" s="243"/>
      <c r="H204" s="246">
        <v>63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168</v>
      </c>
      <c r="AU204" s="252" t="s">
        <v>86</v>
      </c>
      <c r="AV204" s="13" t="s">
        <v>86</v>
      </c>
      <c r="AW204" s="13" t="s">
        <v>30</v>
      </c>
      <c r="AX204" s="13" t="s">
        <v>73</v>
      </c>
      <c r="AY204" s="252" t="s">
        <v>152</v>
      </c>
    </row>
    <row r="205" s="13" customFormat="1">
      <c r="A205" s="13"/>
      <c r="B205" s="242"/>
      <c r="C205" s="243"/>
      <c r="D205" s="244" t="s">
        <v>168</v>
      </c>
      <c r="E205" s="253" t="s">
        <v>1</v>
      </c>
      <c r="F205" s="245" t="s">
        <v>254</v>
      </c>
      <c r="G205" s="243"/>
      <c r="H205" s="246">
        <v>22.890000000000001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168</v>
      </c>
      <c r="AU205" s="252" t="s">
        <v>86</v>
      </c>
      <c r="AV205" s="13" t="s">
        <v>86</v>
      </c>
      <c r="AW205" s="13" t="s">
        <v>30</v>
      </c>
      <c r="AX205" s="13" t="s">
        <v>73</v>
      </c>
      <c r="AY205" s="252" t="s">
        <v>152</v>
      </c>
    </row>
    <row r="206" s="14" customFormat="1">
      <c r="A206" s="14"/>
      <c r="B206" s="254"/>
      <c r="C206" s="255"/>
      <c r="D206" s="244" t="s">
        <v>168</v>
      </c>
      <c r="E206" s="256" t="s">
        <v>1</v>
      </c>
      <c r="F206" s="257" t="s">
        <v>175</v>
      </c>
      <c r="G206" s="255"/>
      <c r="H206" s="258">
        <v>85.890000000000001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168</v>
      </c>
      <c r="AU206" s="264" t="s">
        <v>86</v>
      </c>
      <c r="AV206" s="14" t="s">
        <v>159</v>
      </c>
      <c r="AW206" s="14" t="s">
        <v>30</v>
      </c>
      <c r="AX206" s="14" t="s">
        <v>80</v>
      </c>
      <c r="AY206" s="264" t="s">
        <v>152</v>
      </c>
    </row>
    <row r="207" s="2" customFormat="1" ht="37.8" customHeight="1">
      <c r="A207" s="39"/>
      <c r="B207" s="40"/>
      <c r="C207" s="228" t="s">
        <v>260</v>
      </c>
      <c r="D207" s="228" t="s">
        <v>155</v>
      </c>
      <c r="E207" s="229" t="s">
        <v>261</v>
      </c>
      <c r="F207" s="230" t="s">
        <v>262</v>
      </c>
      <c r="G207" s="231" t="s">
        <v>250</v>
      </c>
      <c r="H207" s="232">
        <v>38.689999999999998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39</v>
      </c>
      <c r="O207" s="92"/>
      <c r="P207" s="238">
        <f>O207*H207</f>
        <v>0</v>
      </c>
      <c r="Q207" s="238">
        <v>0.00044999999999999999</v>
      </c>
      <c r="R207" s="238">
        <f>Q207*H207</f>
        <v>0.017410499999999999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196</v>
      </c>
      <c r="AT207" s="240" t="s">
        <v>155</v>
      </c>
      <c r="AU207" s="240" t="s">
        <v>86</v>
      </c>
      <c r="AY207" s="18" t="s">
        <v>152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196</v>
      </c>
      <c r="BM207" s="240" t="s">
        <v>263</v>
      </c>
    </row>
    <row r="208" s="13" customFormat="1">
      <c r="A208" s="13"/>
      <c r="B208" s="242"/>
      <c r="C208" s="243"/>
      <c r="D208" s="244" t="s">
        <v>168</v>
      </c>
      <c r="E208" s="253" t="s">
        <v>1</v>
      </c>
      <c r="F208" s="245" t="s">
        <v>254</v>
      </c>
      <c r="G208" s="243"/>
      <c r="H208" s="246">
        <v>22.890000000000001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168</v>
      </c>
      <c r="AU208" s="252" t="s">
        <v>86</v>
      </c>
      <c r="AV208" s="13" t="s">
        <v>86</v>
      </c>
      <c r="AW208" s="13" t="s">
        <v>30</v>
      </c>
      <c r="AX208" s="13" t="s">
        <v>73</v>
      </c>
      <c r="AY208" s="252" t="s">
        <v>152</v>
      </c>
    </row>
    <row r="209" s="13" customFormat="1">
      <c r="A209" s="13"/>
      <c r="B209" s="242"/>
      <c r="C209" s="243"/>
      <c r="D209" s="244" t="s">
        <v>168</v>
      </c>
      <c r="E209" s="253" t="s">
        <v>1</v>
      </c>
      <c r="F209" s="245" t="s">
        <v>255</v>
      </c>
      <c r="G209" s="243"/>
      <c r="H209" s="246">
        <v>15.800000000000001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168</v>
      </c>
      <c r="AU209" s="252" t="s">
        <v>86</v>
      </c>
      <c r="AV209" s="13" t="s">
        <v>86</v>
      </c>
      <c r="AW209" s="13" t="s">
        <v>30</v>
      </c>
      <c r="AX209" s="13" t="s">
        <v>73</v>
      </c>
      <c r="AY209" s="252" t="s">
        <v>152</v>
      </c>
    </row>
    <row r="210" s="14" customFormat="1">
      <c r="A210" s="14"/>
      <c r="B210" s="254"/>
      <c r="C210" s="255"/>
      <c r="D210" s="244" t="s">
        <v>168</v>
      </c>
      <c r="E210" s="256" t="s">
        <v>1</v>
      </c>
      <c r="F210" s="257" t="s">
        <v>175</v>
      </c>
      <c r="G210" s="255"/>
      <c r="H210" s="258">
        <v>38.689999999999998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168</v>
      </c>
      <c r="AU210" s="264" t="s">
        <v>86</v>
      </c>
      <c r="AV210" s="14" t="s">
        <v>159</v>
      </c>
      <c r="AW210" s="14" t="s">
        <v>30</v>
      </c>
      <c r="AX210" s="14" t="s">
        <v>80</v>
      </c>
      <c r="AY210" s="264" t="s">
        <v>152</v>
      </c>
    </row>
    <row r="211" s="2" customFormat="1" ht="33" customHeight="1">
      <c r="A211" s="39"/>
      <c r="B211" s="40"/>
      <c r="C211" s="228" t="s">
        <v>264</v>
      </c>
      <c r="D211" s="228" t="s">
        <v>155</v>
      </c>
      <c r="E211" s="229" t="s">
        <v>265</v>
      </c>
      <c r="F211" s="230" t="s">
        <v>266</v>
      </c>
      <c r="G211" s="231" t="s">
        <v>250</v>
      </c>
      <c r="H211" s="232">
        <v>42.5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39</v>
      </c>
      <c r="O211" s="92"/>
      <c r="P211" s="238">
        <f>O211*H211</f>
        <v>0</v>
      </c>
      <c r="Q211" s="238">
        <v>0.00165</v>
      </c>
      <c r="R211" s="238">
        <f>Q211*H211</f>
        <v>0.070124999999999993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196</v>
      </c>
      <c r="AT211" s="240" t="s">
        <v>155</v>
      </c>
      <c r="AU211" s="240" t="s">
        <v>86</v>
      </c>
      <c r="AY211" s="18" t="s">
        <v>152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196</v>
      </c>
      <c r="BM211" s="240" t="s">
        <v>267</v>
      </c>
    </row>
    <row r="212" s="15" customFormat="1">
      <c r="A212" s="15"/>
      <c r="B212" s="265"/>
      <c r="C212" s="266"/>
      <c r="D212" s="244" t="s">
        <v>168</v>
      </c>
      <c r="E212" s="267" t="s">
        <v>1</v>
      </c>
      <c r="F212" s="268" t="s">
        <v>268</v>
      </c>
      <c r="G212" s="266"/>
      <c r="H212" s="267" t="s">
        <v>1</v>
      </c>
      <c r="I212" s="269"/>
      <c r="J212" s="266"/>
      <c r="K212" s="266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168</v>
      </c>
      <c r="AU212" s="274" t="s">
        <v>86</v>
      </c>
      <c r="AV212" s="15" t="s">
        <v>80</v>
      </c>
      <c r="AW212" s="15" t="s">
        <v>30</v>
      </c>
      <c r="AX212" s="15" t="s">
        <v>73</v>
      </c>
      <c r="AY212" s="274" t="s">
        <v>152</v>
      </c>
    </row>
    <row r="213" s="13" customFormat="1">
      <c r="A213" s="13"/>
      <c r="B213" s="242"/>
      <c r="C213" s="243"/>
      <c r="D213" s="244" t="s">
        <v>168</v>
      </c>
      <c r="E213" s="253" t="s">
        <v>1</v>
      </c>
      <c r="F213" s="245" t="s">
        <v>539</v>
      </c>
      <c r="G213" s="243"/>
      <c r="H213" s="246">
        <v>42.5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168</v>
      </c>
      <c r="AU213" s="252" t="s">
        <v>86</v>
      </c>
      <c r="AV213" s="13" t="s">
        <v>86</v>
      </c>
      <c r="AW213" s="13" t="s">
        <v>30</v>
      </c>
      <c r="AX213" s="13" t="s">
        <v>80</v>
      </c>
      <c r="AY213" s="252" t="s">
        <v>152</v>
      </c>
    </row>
    <row r="214" s="2" customFormat="1" ht="33" customHeight="1">
      <c r="A214" s="39"/>
      <c r="B214" s="40"/>
      <c r="C214" s="228" t="s">
        <v>270</v>
      </c>
      <c r="D214" s="228" t="s">
        <v>155</v>
      </c>
      <c r="E214" s="229" t="s">
        <v>271</v>
      </c>
      <c r="F214" s="230" t="s">
        <v>272</v>
      </c>
      <c r="G214" s="231" t="s">
        <v>250</v>
      </c>
      <c r="H214" s="232">
        <v>22.5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39</v>
      </c>
      <c r="O214" s="92"/>
      <c r="P214" s="238">
        <f>O214*H214</f>
        <v>0</v>
      </c>
      <c r="Q214" s="238">
        <v>0.00165</v>
      </c>
      <c r="R214" s="238">
        <f>Q214*H214</f>
        <v>0.037124999999999998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196</v>
      </c>
      <c r="AT214" s="240" t="s">
        <v>155</v>
      </c>
      <c r="AU214" s="240" t="s">
        <v>86</v>
      </c>
      <c r="AY214" s="18" t="s">
        <v>152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196</v>
      </c>
      <c r="BM214" s="240" t="s">
        <v>273</v>
      </c>
    </row>
    <row r="215" s="15" customFormat="1">
      <c r="A215" s="15"/>
      <c r="B215" s="265"/>
      <c r="C215" s="266"/>
      <c r="D215" s="244" t="s">
        <v>168</v>
      </c>
      <c r="E215" s="267" t="s">
        <v>1</v>
      </c>
      <c r="F215" s="268" t="s">
        <v>228</v>
      </c>
      <c r="G215" s="266"/>
      <c r="H215" s="267" t="s">
        <v>1</v>
      </c>
      <c r="I215" s="269"/>
      <c r="J215" s="266"/>
      <c r="K215" s="266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168</v>
      </c>
      <c r="AU215" s="274" t="s">
        <v>86</v>
      </c>
      <c r="AV215" s="15" t="s">
        <v>80</v>
      </c>
      <c r="AW215" s="15" t="s">
        <v>30</v>
      </c>
      <c r="AX215" s="15" t="s">
        <v>73</v>
      </c>
      <c r="AY215" s="274" t="s">
        <v>152</v>
      </c>
    </row>
    <row r="216" s="13" customFormat="1">
      <c r="A216" s="13"/>
      <c r="B216" s="242"/>
      <c r="C216" s="243"/>
      <c r="D216" s="244" t="s">
        <v>168</v>
      </c>
      <c r="E216" s="253" t="s">
        <v>1</v>
      </c>
      <c r="F216" s="245" t="s">
        <v>540</v>
      </c>
      <c r="G216" s="243"/>
      <c r="H216" s="246">
        <v>22.5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168</v>
      </c>
      <c r="AU216" s="252" t="s">
        <v>86</v>
      </c>
      <c r="AV216" s="13" t="s">
        <v>86</v>
      </c>
      <c r="AW216" s="13" t="s">
        <v>30</v>
      </c>
      <c r="AX216" s="13" t="s">
        <v>80</v>
      </c>
      <c r="AY216" s="252" t="s">
        <v>152</v>
      </c>
    </row>
    <row r="217" s="2" customFormat="1" ht="24.15" customHeight="1">
      <c r="A217" s="39"/>
      <c r="B217" s="40"/>
      <c r="C217" s="228" t="s">
        <v>7</v>
      </c>
      <c r="D217" s="228" t="s">
        <v>155</v>
      </c>
      <c r="E217" s="229" t="s">
        <v>274</v>
      </c>
      <c r="F217" s="230" t="s">
        <v>275</v>
      </c>
      <c r="G217" s="231" t="s">
        <v>201</v>
      </c>
      <c r="H217" s="232">
        <v>271.85899999999998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39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196</v>
      </c>
      <c r="AT217" s="240" t="s">
        <v>155</v>
      </c>
      <c r="AU217" s="240" t="s">
        <v>86</v>
      </c>
      <c r="AY217" s="18" t="s">
        <v>152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196</v>
      </c>
      <c r="BM217" s="240" t="s">
        <v>276</v>
      </c>
    </row>
    <row r="218" s="15" customFormat="1">
      <c r="A218" s="15"/>
      <c r="B218" s="265"/>
      <c r="C218" s="266"/>
      <c r="D218" s="244" t="s">
        <v>168</v>
      </c>
      <c r="E218" s="267" t="s">
        <v>1</v>
      </c>
      <c r="F218" s="268" t="s">
        <v>203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168</v>
      </c>
      <c r="AU218" s="274" t="s">
        <v>86</v>
      </c>
      <c r="AV218" s="15" t="s">
        <v>80</v>
      </c>
      <c r="AW218" s="15" t="s">
        <v>30</v>
      </c>
      <c r="AX218" s="15" t="s">
        <v>73</v>
      </c>
      <c r="AY218" s="274" t="s">
        <v>152</v>
      </c>
    </row>
    <row r="219" s="13" customFormat="1">
      <c r="A219" s="13"/>
      <c r="B219" s="242"/>
      <c r="C219" s="243"/>
      <c r="D219" s="244" t="s">
        <v>168</v>
      </c>
      <c r="E219" s="253" t="s">
        <v>1</v>
      </c>
      <c r="F219" s="245" t="s">
        <v>534</v>
      </c>
      <c r="G219" s="243"/>
      <c r="H219" s="246">
        <v>239.06299999999999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168</v>
      </c>
      <c r="AU219" s="252" t="s">
        <v>86</v>
      </c>
      <c r="AV219" s="13" t="s">
        <v>86</v>
      </c>
      <c r="AW219" s="13" t="s">
        <v>30</v>
      </c>
      <c r="AX219" s="13" t="s">
        <v>73</v>
      </c>
      <c r="AY219" s="252" t="s">
        <v>152</v>
      </c>
    </row>
    <row r="220" s="15" customFormat="1">
      <c r="A220" s="15"/>
      <c r="B220" s="265"/>
      <c r="C220" s="266"/>
      <c r="D220" s="244" t="s">
        <v>168</v>
      </c>
      <c r="E220" s="267" t="s">
        <v>1</v>
      </c>
      <c r="F220" s="268" t="s">
        <v>205</v>
      </c>
      <c r="G220" s="266"/>
      <c r="H220" s="267" t="s">
        <v>1</v>
      </c>
      <c r="I220" s="269"/>
      <c r="J220" s="266"/>
      <c r="K220" s="266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168</v>
      </c>
      <c r="AU220" s="274" t="s">
        <v>86</v>
      </c>
      <c r="AV220" s="15" t="s">
        <v>80</v>
      </c>
      <c r="AW220" s="15" t="s">
        <v>30</v>
      </c>
      <c r="AX220" s="15" t="s">
        <v>73</v>
      </c>
      <c r="AY220" s="274" t="s">
        <v>152</v>
      </c>
    </row>
    <row r="221" s="13" customFormat="1">
      <c r="A221" s="13"/>
      <c r="B221" s="242"/>
      <c r="C221" s="243"/>
      <c r="D221" s="244" t="s">
        <v>168</v>
      </c>
      <c r="E221" s="253" t="s">
        <v>1</v>
      </c>
      <c r="F221" s="245" t="s">
        <v>229</v>
      </c>
      <c r="G221" s="243"/>
      <c r="H221" s="246">
        <v>18.899999999999999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168</v>
      </c>
      <c r="AU221" s="252" t="s">
        <v>86</v>
      </c>
      <c r="AV221" s="13" t="s">
        <v>86</v>
      </c>
      <c r="AW221" s="13" t="s">
        <v>30</v>
      </c>
      <c r="AX221" s="13" t="s">
        <v>73</v>
      </c>
      <c r="AY221" s="252" t="s">
        <v>152</v>
      </c>
    </row>
    <row r="222" s="13" customFormat="1">
      <c r="A222" s="13"/>
      <c r="B222" s="242"/>
      <c r="C222" s="243"/>
      <c r="D222" s="244" t="s">
        <v>168</v>
      </c>
      <c r="E222" s="253" t="s">
        <v>1</v>
      </c>
      <c r="F222" s="245" t="s">
        <v>240</v>
      </c>
      <c r="G222" s="243"/>
      <c r="H222" s="246">
        <v>9.1560000000000006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168</v>
      </c>
      <c r="AU222" s="252" t="s">
        <v>86</v>
      </c>
      <c r="AV222" s="13" t="s">
        <v>86</v>
      </c>
      <c r="AW222" s="13" t="s">
        <v>30</v>
      </c>
      <c r="AX222" s="13" t="s">
        <v>73</v>
      </c>
      <c r="AY222" s="252" t="s">
        <v>152</v>
      </c>
    </row>
    <row r="223" s="13" customFormat="1">
      <c r="A223" s="13"/>
      <c r="B223" s="242"/>
      <c r="C223" s="243"/>
      <c r="D223" s="244" t="s">
        <v>168</v>
      </c>
      <c r="E223" s="253" t="s">
        <v>1</v>
      </c>
      <c r="F223" s="245" t="s">
        <v>208</v>
      </c>
      <c r="G223" s="243"/>
      <c r="H223" s="246">
        <v>4.7400000000000002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168</v>
      </c>
      <c r="AU223" s="252" t="s">
        <v>86</v>
      </c>
      <c r="AV223" s="13" t="s">
        <v>86</v>
      </c>
      <c r="AW223" s="13" t="s">
        <v>30</v>
      </c>
      <c r="AX223" s="13" t="s">
        <v>73</v>
      </c>
      <c r="AY223" s="252" t="s">
        <v>152</v>
      </c>
    </row>
    <row r="224" s="14" customFormat="1">
      <c r="A224" s="14"/>
      <c r="B224" s="254"/>
      <c r="C224" s="255"/>
      <c r="D224" s="244" t="s">
        <v>168</v>
      </c>
      <c r="E224" s="256" t="s">
        <v>1</v>
      </c>
      <c r="F224" s="257" t="s">
        <v>175</v>
      </c>
      <c r="G224" s="255"/>
      <c r="H224" s="258">
        <v>271.85899999999998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4" t="s">
        <v>168</v>
      </c>
      <c r="AU224" s="264" t="s">
        <v>86</v>
      </c>
      <c r="AV224" s="14" t="s">
        <v>159</v>
      </c>
      <c r="AW224" s="14" t="s">
        <v>30</v>
      </c>
      <c r="AX224" s="14" t="s">
        <v>80</v>
      </c>
      <c r="AY224" s="264" t="s">
        <v>152</v>
      </c>
    </row>
    <row r="225" s="2" customFormat="1" ht="24.15" customHeight="1">
      <c r="A225" s="39"/>
      <c r="B225" s="40"/>
      <c r="C225" s="275" t="s">
        <v>277</v>
      </c>
      <c r="D225" s="275" t="s">
        <v>210</v>
      </c>
      <c r="E225" s="276" t="s">
        <v>278</v>
      </c>
      <c r="F225" s="277" t="s">
        <v>279</v>
      </c>
      <c r="G225" s="278" t="s">
        <v>201</v>
      </c>
      <c r="H225" s="279">
        <v>313.99700000000001</v>
      </c>
      <c r="I225" s="280"/>
      <c r="J225" s="281">
        <f>ROUND(I225*H225,2)</f>
        <v>0</v>
      </c>
      <c r="K225" s="282"/>
      <c r="L225" s="283"/>
      <c r="M225" s="284" t="s">
        <v>1</v>
      </c>
      <c r="N225" s="285" t="s">
        <v>39</v>
      </c>
      <c r="O225" s="92"/>
      <c r="P225" s="238">
        <f>O225*H225</f>
        <v>0</v>
      </c>
      <c r="Q225" s="238">
        <v>0.00029999999999999997</v>
      </c>
      <c r="R225" s="238">
        <f>Q225*H225</f>
        <v>0.094199099999999994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213</v>
      </c>
      <c r="AT225" s="240" t="s">
        <v>210</v>
      </c>
      <c r="AU225" s="240" t="s">
        <v>86</v>
      </c>
      <c r="AY225" s="18" t="s">
        <v>152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196</v>
      </c>
      <c r="BM225" s="240" t="s">
        <v>280</v>
      </c>
    </row>
    <row r="226" s="13" customFormat="1">
      <c r="A226" s="13"/>
      <c r="B226" s="242"/>
      <c r="C226" s="243"/>
      <c r="D226" s="244" t="s">
        <v>168</v>
      </c>
      <c r="E226" s="243"/>
      <c r="F226" s="245" t="s">
        <v>541</v>
      </c>
      <c r="G226" s="243"/>
      <c r="H226" s="246">
        <v>313.99700000000001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168</v>
      </c>
      <c r="AU226" s="252" t="s">
        <v>86</v>
      </c>
      <c r="AV226" s="13" t="s">
        <v>86</v>
      </c>
      <c r="AW226" s="13" t="s">
        <v>4</v>
      </c>
      <c r="AX226" s="13" t="s">
        <v>80</v>
      </c>
      <c r="AY226" s="252" t="s">
        <v>152</v>
      </c>
    </row>
    <row r="227" s="2" customFormat="1" ht="24.15" customHeight="1">
      <c r="A227" s="39"/>
      <c r="B227" s="40"/>
      <c r="C227" s="228" t="s">
        <v>282</v>
      </c>
      <c r="D227" s="228" t="s">
        <v>155</v>
      </c>
      <c r="E227" s="229" t="s">
        <v>283</v>
      </c>
      <c r="F227" s="230" t="s">
        <v>284</v>
      </c>
      <c r="G227" s="231" t="s">
        <v>195</v>
      </c>
      <c r="H227" s="232">
        <v>8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39</v>
      </c>
      <c r="O227" s="92"/>
      <c r="P227" s="238">
        <f>O227*H227</f>
        <v>0</v>
      </c>
      <c r="Q227" s="238">
        <v>0.0063</v>
      </c>
      <c r="R227" s="238">
        <f>Q227*H227</f>
        <v>0.0504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196</v>
      </c>
      <c r="AT227" s="240" t="s">
        <v>155</v>
      </c>
      <c r="AU227" s="240" t="s">
        <v>86</v>
      </c>
      <c r="AY227" s="18" t="s">
        <v>152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196</v>
      </c>
      <c r="BM227" s="240" t="s">
        <v>285</v>
      </c>
    </row>
    <row r="228" s="2" customFormat="1" ht="33" customHeight="1">
      <c r="A228" s="39"/>
      <c r="B228" s="40"/>
      <c r="C228" s="228" t="s">
        <v>286</v>
      </c>
      <c r="D228" s="228" t="s">
        <v>155</v>
      </c>
      <c r="E228" s="229" t="s">
        <v>287</v>
      </c>
      <c r="F228" s="230" t="s">
        <v>288</v>
      </c>
      <c r="G228" s="231" t="s">
        <v>250</v>
      </c>
      <c r="H228" s="232">
        <v>101.69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39</v>
      </c>
      <c r="O228" s="92"/>
      <c r="P228" s="238">
        <f>O228*H228</f>
        <v>0</v>
      </c>
      <c r="Q228" s="238">
        <v>0.00332</v>
      </c>
      <c r="R228" s="238">
        <f>Q228*H228</f>
        <v>0.33761079999999999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196</v>
      </c>
      <c r="AT228" s="240" t="s">
        <v>155</v>
      </c>
      <c r="AU228" s="240" t="s">
        <v>86</v>
      </c>
      <c r="AY228" s="18" t="s">
        <v>152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196</v>
      </c>
      <c r="BM228" s="240" t="s">
        <v>289</v>
      </c>
    </row>
    <row r="229" s="15" customFormat="1">
      <c r="A229" s="15"/>
      <c r="B229" s="265"/>
      <c r="C229" s="266"/>
      <c r="D229" s="244" t="s">
        <v>168</v>
      </c>
      <c r="E229" s="267" t="s">
        <v>1</v>
      </c>
      <c r="F229" s="268" t="s">
        <v>290</v>
      </c>
      <c r="G229" s="266"/>
      <c r="H229" s="267" t="s">
        <v>1</v>
      </c>
      <c r="I229" s="269"/>
      <c r="J229" s="266"/>
      <c r="K229" s="266"/>
      <c r="L229" s="270"/>
      <c r="M229" s="271"/>
      <c r="N229" s="272"/>
      <c r="O229" s="272"/>
      <c r="P229" s="272"/>
      <c r="Q229" s="272"/>
      <c r="R229" s="272"/>
      <c r="S229" s="272"/>
      <c r="T229" s="27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4" t="s">
        <v>168</v>
      </c>
      <c r="AU229" s="274" t="s">
        <v>86</v>
      </c>
      <c r="AV229" s="15" t="s">
        <v>80</v>
      </c>
      <c r="AW229" s="15" t="s">
        <v>30</v>
      </c>
      <c r="AX229" s="15" t="s">
        <v>73</v>
      </c>
      <c r="AY229" s="274" t="s">
        <v>152</v>
      </c>
    </row>
    <row r="230" s="13" customFormat="1">
      <c r="A230" s="13"/>
      <c r="B230" s="242"/>
      <c r="C230" s="243"/>
      <c r="D230" s="244" t="s">
        <v>168</v>
      </c>
      <c r="E230" s="253" t="s">
        <v>1</v>
      </c>
      <c r="F230" s="245" t="s">
        <v>253</v>
      </c>
      <c r="G230" s="243"/>
      <c r="H230" s="246">
        <v>63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168</v>
      </c>
      <c r="AU230" s="252" t="s">
        <v>86</v>
      </c>
      <c r="AV230" s="13" t="s">
        <v>86</v>
      </c>
      <c r="AW230" s="13" t="s">
        <v>30</v>
      </c>
      <c r="AX230" s="13" t="s">
        <v>73</v>
      </c>
      <c r="AY230" s="252" t="s">
        <v>152</v>
      </c>
    </row>
    <row r="231" s="13" customFormat="1">
      <c r="A231" s="13"/>
      <c r="B231" s="242"/>
      <c r="C231" s="243"/>
      <c r="D231" s="244" t="s">
        <v>168</v>
      </c>
      <c r="E231" s="253" t="s">
        <v>1</v>
      </c>
      <c r="F231" s="245" t="s">
        <v>254</v>
      </c>
      <c r="G231" s="243"/>
      <c r="H231" s="246">
        <v>22.890000000000001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168</v>
      </c>
      <c r="AU231" s="252" t="s">
        <v>86</v>
      </c>
      <c r="AV231" s="13" t="s">
        <v>86</v>
      </c>
      <c r="AW231" s="13" t="s">
        <v>30</v>
      </c>
      <c r="AX231" s="13" t="s">
        <v>73</v>
      </c>
      <c r="AY231" s="252" t="s">
        <v>152</v>
      </c>
    </row>
    <row r="232" s="13" customFormat="1">
      <c r="A232" s="13"/>
      <c r="B232" s="242"/>
      <c r="C232" s="243"/>
      <c r="D232" s="244" t="s">
        <v>168</v>
      </c>
      <c r="E232" s="253" t="s">
        <v>1</v>
      </c>
      <c r="F232" s="245" t="s">
        <v>255</v>
      </c>
      <c r="G232" s="243"/>
      <c r="H232" s="246">
        <v>15.800000000000001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168</v>
      </c>
      <c r="AU232" s="252" t="s">
        <v>86</v>
      </c>
      <c r="AV232" s="13" t="s">
        <v>86</v>
      </c>
      <c r="AW232" s="13" t="s">
        <v>30</v>
      </c>
      <c r="AX232" s="13" t="s">
        <v>73</v>
      </c>
      <c r="AY232" s="252" t="s">
        <v>152</v>
      </c>
    </row>
    <row r="233" s="14" customFormat="1">
      <c r="A233" s="14"/>
      <c r="B233" s="254"/>
      <c r="C233" s="255"/>
      <c r="D233" s="244" t="s">
        <v>168</v>
      </c>
      <c r="E233" s="256" t="s">
        <v>1</v>
      </c>
      <c r="F233" s="257" t="s">
        <v>175</v>
      </c>
      <c r="G233" s="255"/>
      <c r="H233" s="258">
        <v>101.69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4" t="s">
        <v>168</v>
      </c>
      <c r="AU233" s="264" t="s">
        <v>86</v>
      </c>
      <c r="AV233" s="14" t="s">
        <v>159</v>
      </c>
      <c r="AW233" s="14" t="s">
        <v>30</v>
      </c>
      <c r="AX233" s="14" t="s">
        <v>80</v>
      </c>
      <c r="AY233" s="264" t="s">
        <v>152</v>
      </c>
    </row>
    <row r="234" s="2" customFormat="1" ht="24.15" customHeight="1">
      <c r="A234" s="39"/>
      <c r="B234" s="40"/>
      <c r="C234" s="228" t="s">
        <v>291</v>
      </c>
      <c r="D234" s="228" t="s">
        <v>155</v>
      </c>
      <c r="E234" s="229" t="s">
        <v>292</v>
      </c>
      <c r="F234" s="230" t="s">
        <v>293</v>
      </c>
      <c r="G234" s="231" t="s">
        <v>201</v>
      </c>
      <c r="H234" s="232">
        <v>206.97800000000001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39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196</v>
      </c>
      <c r="AT234" s="240" t="s">
        <v>155</v>
      </c>
      <c r="AU234" s="240" t="s">
        <v>86</v>
      </c>
      <c r="AY234" s="18" t="s">
        <v>152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196</v>
      </c>
      <c r="BM234" s="240" t="s">
        <v>294</v>
      </c>
    </row>
    <row r="235" s="15" customFormat="1">
      <c r="A235" s="15"/>
      <c r="B235" s="265"/>
      <c r="C235" s="266"/>
      <c r="D235" s="244" t="s">
        <v>168</v>
      </c>
      <c r="E235" s="267" t="s">
        <v>1</v>
      </c>
      <c r="F235" s="268" t="s">
        <v>203</v>
      </c>
      <c r="G235" s="266"/>
      <c r="H235" s="267" t="s">
        <v>1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168</v>
      </c>
      <c r="AU235" s="274" t="s">
        <v>86</v>
      </c>
      <c r="AV235" s="15" t="s">
        <v>80</v>
      </c>
      <c r="AW235" s="15" t="s">
        <v>30</v>
      </c>
      <c r="AX235" s="15" t="s">
        <v>73</v>
      </c>
      <c r="AY235" s="274" t="s">
        <v>152</v>
      </c>
    </row>
    <row r="236" s="15" customFormat="1">
      <c r="A236" s="15"/>
      <c r="B236" s="265"/>
      <c r="C236" s="266"/>
      <c r="D236" s="244" t="s">
        <v>168</v>
      </c>
      <c r="E236" s="267" t="s">
        <v>1</v>
      </c>
      <c r="F236" s="268" t="s">
        <v>295</v>
      </c>
      <c r="G236" s="266"/>
      <c r="H236" s="267" t="s">
        <v>1</v>
      </c>
      <c r="I236" s="269"/>
      <c r="J236" s="266"/>
      <c r="K236" s="266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168</v>
      </c>
      <c r="AU236" s="274" t="s">
        <v>86</v>
      </c>
      <c r="AV236" s="15" t="s">
        <v>80</v>
      </c>
      <c r="AW236" s="15" t="s">
        <v>30</v>
      </c>
      <c r="AX236" s="15" t="s">
        <v>73</v>
      </c>
      <c r="AY236" s="274" t="s">
        <v>152</v>
      </c>
    </row>
    <row r="237" s="13" customFormat="1">
      <c r="A237" s="13"/>
      <c r="B237" s="242"/>
      <c r="C237" s="243"/>
      <c r="D237" s="244" t="s">
        <v>168</v>
      </c>
      <c r="E237" s="253" t="s">
        <v>1</v>
      </c>
      <c r="F237" s="245" t="s">
        <v>296</v>
      </c>
      <c r="G237" s="243"/>
      <c r="H237" s="246">
        <v>222.053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168</v>
      </c>
      <c r="AU237" s="252" t="s">
        <v>86</v>
      </c>
      <c r="AV237" s="13" t="s">
        <v>86</v>
      </c>
      <c r="AW237" s="13" t="s">
        <v>30</v>
      </c>
      <c r="AX237" s="13" t="s">
        <v>73</v>
      </c>
      <c r="AY237" s="252" t="s">
        <v>152</v>
      </c>
    </row>
    <row r="238" s="13" customFormat="1">
      <c r="A238" s="13"/>
      <c r="B238" s="242"/>
      <c r="C238" s="243"/>
      <c r="D238" s="244" t="s">
        <v>168</v>
      </c>
      <c r="E238" s="253" t="s">
        <v>1</v>
      </c>
      <c r="F238" s="245" t="s">
        <v>297</v>
      </c>
      <c r="G238" s="243"/>
      <c r="H238" s="246">
        <v>-15.074999999999999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168</v>
      </c>
      <c r="AU238" s="252" t="s">
        <v>86</v>
      </c>
      <c r="AV238" s="13" t="s">
        <v>86</v>
      </c>
      <c r="AW238" s="13" t="s">
        <v>30</v>
      </c>
      <c r="AX238" s="13" t="s">
        <v>73</v>
      </c>
      <c r="AY238" s="252" t="s">
        <v>152</v>
      </c>
    </row>
    <row r="239" s="14" customFormat="1">
      <c r="A239" s="14"/>
      <c r="B239" s="254"/>
      <c r="C239" s="255"/>
      <c r="D239" s="244" t="s">
        <v>168</v>
      </c>
      <c r="E239" s="256" t="s">
        <v>1</v>
      </c>
      <c r="F239" s="257" t="s">
        <v>175</v>
      </c>
      <c r="G239" s="255"/>
      <c r="H239" s="258">
        <v>206.97800000000001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168</v>
      </c>
      <c r="AU239" s="264" t="s">
        <v>86</v>
      </c>
      <c r="AV239" s="14" t="s">
        <v>159</v>
      </c>
      <c r="AW239" s="14" t="s">
        <v>30</v>
      </c>
      <c r="AX239" s="14" t="s">
        <v>80</v>
      </c>
      <c r="AY239" s="264" t="s">
        <v>152</v>
      </c>
    </row>
    <row r="240" s="2" customFormat="1" ht="16.5" customHeight="1">
      <c r="A240" s="39"/>
      <c r="B240" s="40"/>
      <c r="C240" s="228" t="s">
        <v>298</v>
      </c>
      <c r="D240" s="228" t="s">
        <v>155</v>
      </c>
      <c r="E240" s="229" t="s">
        <v>299</v>
      </c>
      <c r="F240" s="230" t="s">
        <v>300</v>
      </c>
      <c r="G240" s="231" t="s">
        <v>201</v>
      </c>
      <c r="H240" s="232">
        <v>223.81999999999999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39</v>
      </c>
      <c r="O240" s="92"/>
      <c r="P240" s="238">
        <f>O240*H240</f>
        <v>0</v>
      </c>
      <c r="Q240" s="238">
        <v>0.00013999999999999999</v>
      </c>
      <c r="R240" s="238">
        <f>Q240*H240</f>
        <v>0.031334799999999996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196</v>
      </c>
      <c r="AT240" s="240" t="s">
        <v>155</v>
      </c>
      <c r="AU240" s="240" t="s">
        <v>86</v>
      </c>
      <c r="AY240" s="18" t="s">
        <v>152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196</v>
      </c>
      <c r="BM240" s="240" t="s">
        <v>301</v>
      </c>
    </row>
    <row r="241" s="15" customFormat="1">
      <c r="A241" s="15"/>
      <c r="B241" s="265"/>
      <c r="C241" s="266"/>
      <c r="D241" s="244" t="s">
        <v>168</v>
      </c>
      <c r="E241" s="267" t="s">
        <v>1</v>
      </c>
      <c r="F241" s="268" t="s">
        <v>302</v>
      </c>
      <c r="G241" s="266"/>
      <c r="H241" s="267" t="s">
        <v>1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168</v>
      </c>
      <c r="AU241" s="274" t="s">
        <v>86</v>
      </c>
      <c r="AV241" s="15" t="s">
        <v>80</v>
      </c>
      <c r="AW241" s="15" t="s">
        <v>30</v>
      </c>
      <c r="AX241" s="15" t="s">
        <v>73</v>
      </c>
      <c r="AY241" s="274" t="s">
        <v>152</v>
      </c>
    </row>
    <row r="242" s="13" customFormat="1">
      <c r="A242" s="13"/>
      <c r="B242" s="242"/>
      <c r="C242" s="243"/>
      <c r="D242" s="244" t="s">
        <v>168</v>
      </c>
      <c r="E242" s="253" t="s">
        <v>1</v>
      </c>
      <c r="F242" s="245" t="s">
        <v>534</v>
      </c>
      <c r="G242" s="243"/>
      <c r="H242" s="246">
        <v>239.06299999999999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168</v>
      </c>
      <c r="AU242" s="252" t="s">
        <v>86</v>
      </c>
      <c r="AV242" s="13" t="s">
        <v>86</v>
      </c>
      <c r="AW242" s="13" t="s">
        <v>30</v>
      </c>
      <c r="AX242" s="13" t="s">
        <v>73</v>
      </c>
      <c r="AY242" s="252" t="s">
        <v>152</v>
      </c>
    </row>
    <row r="243" s="13" customFormat="1">
      <c r="A243" s="13"/>
      <c r="B243" s="242"/>
      <c r="C243" s="243"/>
      <c r="D243" s="244" t="s">
        <v>168</v>
      </c>
      <c r="E243" s="253" t="s">
        <v>1</v>
      </c>
      <c r="F243" s="245" t="s">
        <v>303</v>
      </c>
      <c r="G243" s="243"/>
      <c r="H243" s="246">
        <v>-15.243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168</v>
      </c>
      <c r="AU243" s="252" t="s">
        <v>86</v>
      </c>
      <c r="AV243" s="13" t="s">
        <v>86</v>
      </c>
      <c r="AW243" s="13" t="s">
        <v>30</v>
      </c>
      <c r="AX243" s="13" t="s">
        <v>73</v>
      </c>
      <c r="AY243" s="252" t="s">
        <v>152</v>
      </c>
    </row>
    <row r="244" s="14" customFormat="1">
      <c r="A244" s="14"/>
      <c r="B244" s="254"/>
      <c r="C244" s="255"/>
      <c r="D244" s="244" t="s">
        <v>168</v>
      </c>
      <c r="E244" s="256" t="s">
        <v>1</v>
      </c>
      <c r="F244" s="257" t="s">
        <v>175</v>
      </c>
      <c r="G244" s="255"/>
      <c r="H244" s="258">
        <v>223.81999999999999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4" t="s">
        <v>168</v>
      </c>
      <c r="AU244" s="264" t="s">
        <v>86</v>
      </c>
      <c r="AV244" s="14" t="s">
        <v>159</v>
      </c>
      <c r="AW244" s="14" t="s">
        <v>30</v>
      </c>
      <c r="AX244" s="14" t="s">
        <v>80</v>
      </c>
      <c r="AY244" s="264" t="s">
        <v>152</v>
      </c>
    </row>
    <row r="245" s="2" customFormat="1" ht="24.15" customHeight="1">
      <c r="A245" s="39"/>
      <c r="B245" s="40"/>
      <c r="C245" s="228" t="s">
        <v>304</v>
      </c>
      <c r="D245" s="228" t="s">
        <v>155</v>
      </c>
      <c r="E245" s="229" t="s">
        <v>305</v>
      </c>
      <c r="F245" s="230" t="s">
        <v>306</v>
      </c>
      <c r="G245" s="231" t="s">
        <v>307</v>
      </c>
      <c r="H245" s="286"/>
      <c r="I245" s="233"/>
      <c r="J245" s="234">
        <f>ROUND(I245*H245,2)</f>
        <v>0</v>
      </c>
      <c r="K245" s="235"/>
      <c r="L245" s="45"/>
      <c r="M245" s="236" t="s">
        <v>1</v>
      </c>
      <c r="N245" s="237" t="s">
        <v>39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196</v>
      </c>
      <c r="AT245" s="240" t="s">
        <v>155</v>
      </c>
      <c r="AU245" s="240" t="s">
        <v>86</v>
      </c>
      <c r="AY245" s="18" t="s">
        <v>152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196</v>
      </c>
      <c r="BM245" s="240" t="s">
        <v>308</v>
      </c>
    </row>
    <row r="246" s="12" customFormat="1" ht="22.8" customHeight="1">
      <c r="A246" s="12"/>
      <c r="B246" s="212"/>
      <c r="C246" s="213"/>
      <c r="D246" s="214" t="s">
        <v>72</v>
      </c>
      <c r="E246" s="226" t="s">
        <v>309</v>
      </c>
      <c r="F246" s="226" t="s">
        <v>310</v>
      </c>
      <c r="G246" s="213"/>
      <c r="H246" s="213"/>
      <c r="I246" s="216"/>
      <c r="J246" s="227">
        <f>BK246</f>
        <v>0</v>
      </c>
      <c r="K246" s="213"/>
      <c r="L246" s="218"/>
      <c r="M246" s="219"/>
      <c r="N246" s="220"/>
      <c r="O246" s="220"/>
      <c r="P246" s="221">
        <f>SUM(P247:P280)</f>
        <v>0</v>
      </c>
      <c r="Q246" s="220"/>
      <c r="R246" s="221">
        <f>SUM(R247:R280)</f>
        <v>1.7174701400000001</v>
      </c>
      <c r="S246" s="220"/>
      <c r="T246" s="222">
        <f>SUM(T247:T280)</f>
        <v>1.344265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3" t="s">
        <v>86</v>
      </c>
      <c r="AT246" s="224" t="s">
        <v>72</v>
      </c>
      <c r="AU246" s="224" t="s">
        <v>80</v>
      </c>
      <c r="AY246" s="223" t="s">
        <v>152</v>
      </c>
      <c r="BK246" s="225">
        <f>SUM(BK247:BK280)</f>
        <v>0</v>
      </c>
    </row>
    <row r="247" s="2" customFormat="1" ht="24.15" customHeight="1">
      <c r="A247" s="39"/>
      <c r="B247" s="40"/>
      <c r="C247" s="228" t="s">
        <v>311</v>
      </c>
      <c r="D247" s="228" t="s">
        <v>155</v>
      </c>
      <c r="E247" s="229" t="s">
        <v>312</v>
      </c>
      <c r="F247" s="230" t="s">
        <v>313</v>
      </c>
      <c r="G247" s="231" t="s">
        <v>201</v>
      </c>
      <c r="H247" s="232">
        <v>37.799999999999997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39</v>
      </c>
      <c r="O247" s="92"/>
      <c r="P247" s="238">
        <f>O247*H247</f>
        <v>0</v>
      </c>
      <c r="Q247" s="238">
        <v>0.0060000000000000001</v>
      </c>
      <c r="R247" s="238">
        <f>Q247*H247</f>
        <v>0.22679999999999997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196</v>
      </c>
      <c r="AT247" s="240" t="s">
        <v>155</v>
      </c>
      <c r="AU247" s="240" t="s">
        <v>86</v>
      </c>
      <c r="AY247" s="18" t="s">
        <v>152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196</v>
      </c>
      <c r="BM247" s="240" t="s">
        <v>314</v>
      </c>
    </row>
    <row r="248" s="15" customFormat="1">
      <c r="A248" s="15"/>
      <c r="B248" s="265"/>
      <c r="C248" s="266"/>
      <c r="D248" s="244" t="s">
        <v>168</v>
      </c>
      <c r="E248" s="267" t="s">
        <v>1</v>
      </c>
      <c r="F248" s="268" t="s">
        <v>252</v>
      </c>
      <c r="G248" s="266"/>
      <c r="H248" s="267" t="s">
        <v>1</v>
      </c>
      <c r="I248" s="269"/>
      <c r="J248" s="266"/>
      <c r="K248" s="266"/>
      <c r="L248" s="270"/>
      <c r="M248" s="271"/>
      <c r="N248" s="272"/>
      <c r="O248" s="272"/>
      <c r="P248" s="272"/>
      <c r="Q248" s="272"/>
      <c r="R248" s="272"/>
      <c r="S248" s="272"/>
      <c r="T248" s="27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4" t="s">
        <v>168</v>
      </c>
      <c r="AU248" s="274" t="s">
        <v>86</v>
      </c>
      <c r="AV248" s="15" t="s">
        <v>80</v>
      </c>
      <c r="AW248" s="15" t="s">
        <v>30</v>
      </c>
      <c r="AX248" s="15" t="s">
        <v>73</v>
      </c>
      <c r="AY248" s="274" t="s">
        <v>152</v>
      </c>
    </row>
    <row r="249" s="13" customFormat="1">
      <c r="A249" s="13"/>
      <c r="B249" s="242"/>
      <c r="C249" s="243"/>
      <c r="D249" s="244" t="s">
        <v>168</v>
      </c>
      <c r="E249" s="253" t="s">
        <v>1</v>
      </c>
      <c r="F249" s="245" t="s">
        <v>315</v>
      </c>
      <c r="G249" s="243"/>
      <c r="H249" s="246">
        <v>37.799999999999997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168</v>
      </c>
      <c r="AU249" s="252" t="s">
        <v>86</v>
      </c>
      <c r="AV249" s="13" t="s">
        <v>86</v>
      </c>
      <c r="AW249" s="13" t="s">
        <v>30</v>
      </c>
      <c r="AX249" s="13" t="s">
        <v>80</v>
      </c>
      <c r="AY249" s="252" t="s">
        <v>152</v>
      </c>
    </row>
    <row r="250" s="2" customFormat="1" ht="16.5" customHeight="1">
      <c r="A250" s="39"/>
      <c r="B250" s="40"/>
      <c r="C250" s="275" t="s">
        <v>316</v>
      </c>
      <c r="D250" s="275" t="s">
        <v>210</v>
      </c>
      <c r="E250" s="276" t="s">
        <v>317</v>
      </c>
      <c r="F250" s="277" t="s">
        <v>318</v>
      </c>
      <c r="G250" s="278" t="s">
        <v>201</v>
      </c>
      <c r="H250" s="279">
        <v>39.689999999999998</v>
      </c>
      <c r="I250" s="280"/>
      <c r="J250" s="281">
        <f>ROUND(I250*H250,2)</f>
        <v>0</v>
      </c>
      <c r="K250" s="282"/>
      <c r="L250" s="283"/>
      <c r="M250" s="284" t="s">
        <v>1</v>
      </c>
      <c r="N250" s="285" t="s">
        <v>39</v>
      </c>
      <c r="O250" s="92"/>
      <c r="P250" s="238">
        <f>O250*H250</f>
        <v>0</v>
      </c>
      <c r="Q250" s="238">
        <v>0.0023</v>
      </c>
      <c r="R250" s="238">
        <f>Q250*H250</f>
        <v>0.091286999999999993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213</v>
      </c>
      <c r="AT250" s="240" t="s">
        <v>210</v>
      </c>
      <c r="AU250" s="240" t="s">
        <v>86</v>
      </c>
      <c r="AY250" s="18" t="s">
        <v>152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196</v>
      </c>
      <c r="BM250" s="240" t="s">
        <v>319</v>
      </c>
    </row>
    <row r="251" s="13" customFormat="1">
      <c r="A251" s="13"/>
      <c r="B251" s="242"/>
      <c r="C251" s="243"/>
      <c r="D251" s="244" t="s">
        <v>168</v>
      </c>
      <c r="E251" s="243"/>
      <c r="F251" s="245" t="s">
        <v>320</v>
      </c>
      <c r="G251" s="243"/>
      <c r="H251" s="246">
        <v>39.689999999999998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168</v>
      </c>
      <c r="AU251" s="252" t="s">
        <v>86</v>
      </c>
      <c r="AV251" s="13" t="s">
        <v>86</v>
      </c>
      <c r="AW251" s="13" t="s">
        <v>4</v>
      </c>
      <c r="AX251" s="13" t="s">
        <v>80</v>
      </c>
      <c r="AY251" s="252" t="s">
        <v>152</v>
      </c>
    </row>
    <row r="252" s="2" customFormat="1" ht="37.8" customHeight="1">
      <c r="A252" s="39"/>
      <c r="B252" s="40"/>
      <c r="C252" s="228" t="s">
        <v>321</v>
      </c>
      <c r="D252" s="228" t="s">
        <v>155</v>
      </c>
      <c r="E252" s="229" t="s">
        <v>322</v>
      </c>
      <c r="F252" s="230" t="s">
        <v>323</v>
      </c>
      <c r="G252" s="231" t="s">
        <v>201</v>
      </c>
      <c r="H252" s="232">
        <v>9.4800000000000004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39</v>
      </c>
      <c r="O252" s="92"/>
      <c r="P252" s="238">
        <f>O252*H252</f>
        <v>0</v>
      </c>
      <c r="Q252" s="238">
        <v>0.0061199999999999996</v>
      </c>
      <c r="R252" s="238">
        <f>Q252*H252</f>
        <v>0.058017599999999996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196</v>
      </c>
      <c r="AT252" s="240" t="s">
        <v>155</v>
      </c>
      <c r="AU252" s="240" t="s">
        <v>86</v>
      </c>
      <c r="AY252" s="18" t="s">
        <v>152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196</v>
      </c>
      <c r="BM252" s="240" t="s">
        <v>324</v>
      </c>
    </row>
    <row r="253" s="15" customFormat="1">
      <c r="A253" s="15"/>
      <c r="B253" s="265"/>
      <c r="C253" s="266"/>
      <c r="D253" s="244" t="s">
        <v>168</v>
      </c>
      <c r="E253" s="267" t="s">
        <v>1</v>
      </c>
      <c r="F253" s="268" t="s">
        <v>92</v>
      </c>
      <c r="G253" s="266"/>
      <c r="H253" s="267" t="s">
        <v>1</v>
      </c>
      <c r="I253" s="269"/>
      <c r="J253" s="266"/>
      <c r="K253" s="266"/>
      <c r="L253" s="270"/>
      <c r="M253" s="271"/>
      <c r="N253" s="272"/>
      <c r="O253" s="272"/>
      <c r="P253" s="272"/>
      <c r="Q253" s="272"/>
      <c r="R253" s="272"/>
      <c r="S253" s="272"/>
      <c r="T253" s="27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4" t="s">
        <v>168</v>
      </c>
      <c r="AU253" s="274" t="s">
        <v>86</v>
      </c>
      <c r="AV253" s="15" t="s">
        <v>80</v>
      </c>
      <c r="AW253" s="15" t="s">
        <v>30</v>
      </c>
      <c r="AX253" s="15" t="s">
        <v>73</v>
      </c>
      <c r="AY253" s="274" t="s">
        <v>152</v>
      </c>
    </row>
    <row r="254" s="13" customFormat="1">
      <c r="A254" s="13"/>
      <c r="B254" s="242"/>
      <c r="C254" s="243"/>
      <c r="D254" s="244" t="s">
        <v>168</v>
      </c>
      <c r="E254" s="253" t="s">
        <v>1</v>
      </c>
      <c r="F254" s="245" t="s">
        <v>325</v>
      </c>
      <c r="G254" s="243"/>
      <c r="H254" s="246">
        <v>9.4800000000000004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168</v>
      </c>
      <c r="AU254" s="252" t="s">
        <v>86</v>
      </c>
      <c r="AV254" s="13" t="s">
        <v>86</v>
      </c>
      <c r="AW254" s="13" t="s">
        <v>30</v>
      </c>
      <c r="AX254" s="13" t="s">
        <v>80</v>
      </c>
      <c r="AY254" s="252" t="s">
        <v>152</v>
      </c>
    </row>
    <row r="255" s="2" customFormat="1" ht="24.15" customHeight="1">
      <c r="A255" s="39"/>
      <c r="B255" s="40"/>
      <c r="C255" s="275" t="s">
        <v>326</v>
      </c>
      <c r="D255" s="275" t="s">
        <v>210</v>
      </c>
      <c r="E255" s="276" t="s">
        <v>327</v>
      </c>
      <c r="F255" s="277" t="s">
        <v>328</v>
      </c>
      <c r="G255" s="278" t="s">
        <v>201</v>
      </c>
      <c r="H255" s="279">
        <v>9.9540000000000006</v>
      </c>
      <c r="I255" s="280"/>
      <c r="J255" s="281">
        <f>ROUND(I255*H255,2)</f>
        <v>0</v>
      </c>
      <c r="K255" s="282"/>
      <c r="L255" s="283"/>
      <c r="M255" s="284" t="s">
        <v>1</v>
      </c>
      <c r="N255" s="285" t="s">
        <v>39</v>
      </c>
      <c r="O255" s="92"/>
      <c r="P255" s="238">
        <f>O255*H255</f>
        <v>0</v>
      </c>
      <c r="Q255" s="238">
        <v>0.0011999999999999999</v>
      </c>
      <c r="R255" s="238">
        <f>Q255*H255</f>
        <v>0.0119448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213</v>
      </c>
      <c r="AT255" s="240" t="s">
        <v>210</v>
      </c>
      <c r="AU255" s="240" t="s">
        <v>86</v>
      </c>
      <c r="AY255" s="18" t="s">
        <v>152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196</v>
      </c>
      <c r="BM255" s="240" t="s">
        <v>329</v>
      </c>
    </row>
    <row r="256" s="13" customFormat="1">
      <c r="A256" s="13"/>
      <c r="B256" s="242"/>
      <c r="C256" s="243"/>
      <c r="D256" s="244" t="s">
        <v>168</v>
      </c>
      <c r="E256" s="243"/>
      <c r="F256" s="245" t="s">
        <v>330</v>
      </c>
      <c r="G256" s="243"/>
      <c r="H256" s="246">
        <v>9.9540000000000006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168</v>
      </c>
      <c r="AU256" s="252" t="s">
        <v>86</v>
      </c>
      <c r="AV256" s="13" t="s">
        <v>86</v>
      </c>
      <c r="AW256" s="13" t="s">
        <v>4</v>
      </c>
      <c r="AX256" s="13" t="s">
        <v>80</v>
      </c>
      <c r="AY256" s="252" t="s">
        <v>152</v>
      </c>
    </row>
    <row r="257" s="2" customFormat="1" ht="24.15" customHeight="1">
      <c r="A257" s="39"/>
      <c r="B257" s="40"/>
      <c r="C257" s="228" t="s">
        <v>213</v>
      </c>
      <c r="D257" s="228" t="s">
        <v>155</v>
      </c>
      <c r="E257" s="229" t="s">
        <v>331</v>
      </c>
      <c r="F257" s="230" t="s">
        <v>332</v>
      </c>
      <c r="G257" s="231" t="s">
        <v>201</v>
      </c>
      <c r="H257" s="232">
        <v>265.31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39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196</v>
      </c>
      <c r="AT257" s="240" t="s">
        <v>155</v>
      </c>
      <c r="AU257" s="240" t="s">
        <v>86</v>
      </c>
      <c r="AY257" s="18" t="s">
        <v>152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196</v>
      </c>
      <c r="BM257" s="240" t="s">
        <v>333</v>
      </c>
    </row>
    <row r="258" s="15" customFormat="1">
      <c r="A258" s="15"/>
      <c r="B258" s="265"/>
      <c r="C258" s="266"/>
      <c r="D258" s="244" t="s">
        <v>168</v>
      </c>
      <c r="E258" s="267" t="s">
        <v>1</v>
      </c>
      <c r="F258" s="268" t="s">
        <v>228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4" t="s">
        <v>168</v>
      </c>
      <c r="AU258" s="274" t="s">
        <v>86</v>
      </c>
      <c r="AV258" s="15" t="s">
        <v>80</v>
      </c>
      <c r="AW258" s="15" t="s">
        <v>30</v>
      </c>
      <c r="AX258" s="15" t="s">
        <v>73</v>
      </c>
      <c r="AY258" s="274" t="s">
        <v>152</v>
      </c>
    </row>
    <row r="259" s="13" customFormat="1">
      <c r="A259" s="13"/>
      <c r="B259" s="242"/>
      <c r="C259" s="243"/>
      <c r="D259" s="244" t="s">
        <v>168</v>
      </c>
      <c r="E259" s="253" t="s">
        <v>1</v>
      </c>
      <c r="F259" s="245" t="s">
        <v>334</v>
      </c>
      <c r="G259" s="243"/>
      <c r="H259" s="246">
        <v>206.81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168</v>
      </c>
      <c r="AU259" s="252" t="s">
        <v>86</v>
      </c>
      <c r="AV259" s="13" t="s">
        <v>86</v>
      </c>
      <c r="AW259" s="13" t="s">
        <v>30</v>
      </c>
      <c r="AX259" s="13" t="s">
        <v>73</v>
      </c>
      <c r="AY259" s="252" t="s">
        <v>152</v>
      </c>
    </row>
    <row r="260" s="15" customFormat="1">
      <c r="A260" s="15"/>
      <c r="B260" s="265"/>
      <c r="C260" s="266"/>
      <c r="D260" s="244" t="s">
        <v>168</v>
      </c>
      <c r="E260" s="267" t="s">
        <v>1</v>
      </c>
      <c r="F260" s="268" t="s">
        <v>542</v>
      </c>
      <c r="G260" s="266"/>
      <c r="H260" s="267" t="s">
        <v>1</v>
      </c>
      <c r="I260" s="269"/>
      <c r="J260" s="266"/>
      <c r="K260" s="266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168</v>
      </c>
      <c r="AU260" s="274" t="s">
        <v>86</v>
      </c>
      <c r="AV260" s="15" t="s">
        <v>80</v>
      </c>
      <c r="AW260" s="15" t="s">
        <v>30</v>
      </c>
      <c r="AX260" s="15" t="s">
        <v>73</v>
      </c>
      <c r="AY260" s="274" t="s">
        <v>152</v>
      </c>
    </row>
    <row r="261" s="13" customFormat="1">
      <c r="A261" s="13"/>
      <c r="B261" s="242"/>
      <c r="C261" s="243"/>
      <c r="D261" s="244" t="s">
        <v>168</v>
      </c>
      <c r="E261" s="253" t="s">
        <v>1</v>
      </c>
      <c r="F261" s="245" t="s">
        <v>543</v>
      </c>
      <c r="G261" s="243"/>
      <c r="H261" s="246">
        <v>58.5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168</v>
      </c>
      <c r="AU261" s="252" t="s">
        <v>86</v>
      </c>
      <c r="AV261" s="13" t="s">
        <v>86</v>
      </c>
      <c r="AW261" s="13" t="s">
        <v>30</v>
      </c>
      <c r="AX261" s="13" t="s">
        <v>73</v>
      </c>
      <c r="AY261" s="252" t="s">
        <v>152</v>
      </c>
    </row>
    <row r="262" s="14" customFormat="1">
      <c r="A262" s="14"/>
      <c r="B262" s="254"/>
      <c r="C262" s="255"/>
      <c r="D262" s="244" t="s">
        <v>168</v>
      </c>
      <c r="E262" s="256" t="s">
        <v>1</v>
      </c>
      <c r="F262" s="257" t="s">
        <v>175</v>
      </c>
      <c r="G262" s="255"/>
      <c r="H262" s="258">
        <v>265.31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168</v>
      </c>
      <c r="AU262" s="264" t="s">
        <v>86</v>
      </c>
      <c r="AV262" s="14" t="s">
        <v>159</v>
      </c>
      <c r="AW262" s="14" t="s">
        <v>30</v>
      </c>
      <c r="AX262" s="14" t="s">
        <v>80</v>
      </c>
      <c r="AY262" s="264" t="s">
        <v>152</v>
      </c>
    </row>
    <row r="263" s="2" customFormat="1" ht="33" customHeight="1">
      <c r="A263" s="39"/>
      <c r="B263" s="40"/>
      <c r="C263" s="228" t="s">
        <v>337</v>
      </c>
      <c r="D263" s="228" t="s">
        <v>155</v>
      </c>
      <c r="E263" s="229" t="s">
        <v>338</v>
      </c>
      <c r="F263" s="230" t="s">
        <v>339</v>
      </c>
      <c r="G263" s="231" t="s">
        <v>201</v>
      </c>
      <c r="H263" s="232">
        <v>206.81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39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0.0064999999999999997</v>
      </c>
      <c r="T263" s="239">
        <f>S263*H263</f>
        <v>1.344265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196</v>
      </c>
      <c r="AT263" s="240" t="s">
        <v>155</v>
      </c>
      <c r="AU263" s="240" t="s">
        <v>86</v>
      </c>
      <c r="AY263" s="18" t="s">
        <v>152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196</v>
      </c>
      <c r="BM263" s="240" t="s">
        <v>340</v>
      </c>
    </row>
    <row r="264" s="15" customFormat="1">
      <c r="A264" s="15"/>
      <c r="B264" s="265"/>
      <c r="C264" s="266"/>
      <c r="D264" s="244" t="s">
        <v>168</v>
      </c>
      <c r="E264" s="267" t="s">
        <v>1</v>
      </c>
      <c r="F264" s="268" t="s">
        <v>228</v>
      </c>
      <c r="G264" s="266"/>
      <c r="H264" s="267" t="s">
        <v>1</v>
      </c>
      <c r="I264" s="269"/>
      <c r="J264" s="266"/>
      <c r="K264" s="266"/>
      <c r="L264" s="270"/>
      <c r="M264" s="271"/>
      <c r="N264" s="272"/>
      <c r="O264" s="272"/>
      <c r="P264" s="272"/>
      <c r="Q264" s="272"/>
      <c r="R264" s="272"/>
      <c r="S264" s="272"/>
      <c r="T264" s="27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4" t="s">
        <v>168</v>
      </c>
      <c r="AU264" s="274" t="s">
        <v>86</v>
      </c>
      <c r="AV264" s="15" t="s">
        <v>80</v>
      </c>
      <c r="AW264" s="15" t="s">
        <v>30</v>
      </c>
      <c r="AX264" s="15" t="s">
        <v>73</v>
      </c>
      <c r="AY264" s="274" t="s">
        <v>152</v>
      </c>
    </row>
    <row r="265" s="13" customFormat="1">
      <c r="A265" s="13"/>
      <c r="B265" s="242"/>
      <c r="C265" s="243"/>
      <c r="D265" s="244" t="s">
        <v>168</v>
      </c>
      <c r="E265" s="253" t="s">
        <v>1</v>
      </c>
      <c r="F265" s="245" t="s">
        <v>334</v>
      </c>
      <c r="G265" s="243"/>
      <c r="H265" s="246">
        <v>206.81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168</v>
      </c>
      <c r="AU265" s="252" t="s">
        <v>86</v>
      </c>
      <c r="AV265" s="13" t="s">
        <v>86</v>
      </c>
      <c r="AW265" s="13" t="s">
        <v>30</v>
      </c>
      <c r="AX265" s="13" t="s">
        <v>80</v>
      </c>
      <c r="AY265" s="252" t="s">
        <v>152</v>
      </c>
    </row>
    <row r="266" s="2" customFormat="1" ht="33" customHeight="1">
      <c r="A266" s="39"/>
      <c r="B266" s="40"/>
      <c r="C266" s="228" t="s">
        <v>341</v>
      </c>
      <c r="D266" s="228" t="s">
        <v>155</v>
      </c>
      <c r="E266" s="229" t="s">
        <v>342</v>
      </c>
      <c r="F266" s="230" t="s">
        <v>343</v>
      </c>
      <c r="G266" s="231" t="s">
        <v>201</v>
      </c>
      <c r="H266" s="232">
        <v>413.62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39</v>
      </c>
      <c r="O266" s="92"/>
      <c r="P266" s="238">
        <f>O266*H266</f>
        <v>0</v>
      </c>
      <c r="Q266" s="238">
        <v>0.0011590000000000001</v>
      </c>
      <c r="R266" s="238">
        <f>Q266*H266</f>
        <v>0.47938558000000003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196</v>
      </c>
      <c r="AT266" s="240" t="s">
        <v>155</v>
      </c>
      <c r="AU266" s="240" t="s">
        <v>86</v>
      </c>
      <c r="AY266" s="18" t="s">
        <v>152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196</v>
      </c>
      <c r="BM266" s="240" t="s">
        <v>344</v>
      </c>
    </row>
    <row r="267" s="15" customFormat="1">
      <c r="A267" s="15"/>
      <c r="B267" s="265"/>
      <c r="C267" s="266"/>
      <c r="D267" s="244" t="s">
        <v>168</v>
      </c>
      <c r="E267" s="267" t="s">
        <v>1</v>
      </c>
      <c r="F267" s="268" t="s">
        <v>345</v>
      </c>
      <c r="G267" s="266"/>
      <c r="H267" s="267" t="s">
        <v>1</v>
      </c>
      <c r="I267" s="269"/>
      <c r="J267" s="266"/>
      <c r="K267" s="266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168</v>
      </c>
      <c r="AU267" s="274" t="s">
        <v>86</v>
      </c>
      <c r="AV267" s="15" t="s">
        <v>80</v>
      </c>
      <c r="AW267" s="15" t="s">
        <v>30</v>
      </c>
      <c r="AX267" s="15" t="s">
        <v>73</v>
      </c>
      <c r="AY267" s="274" t="s">
        <v>152</v>
      </c>
    </row>
    <row r="268" s="13" customFormat="1">
      <c r="A268" s="13"/>
      <c r="B268" s="242"/>
      <c r="C268" s="243"/>
      <c r="D268" s="244" t="s">
        <v>168</v>
      </c>
      <c r="E268" s="253" t="s">
        <v>1</v>
      </c>
      <c r="F268" s="245" t="s">
        <v>334</v>
      </c>
      <c r="G268" s="243"/>
      <c r="H268" s="246">
        <v>206.81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168</v>
      </c>
      <c r="AU268" s="252" t="s">
        <v>86</v>
      </c>
      <c r="AV268" s="13" t="s">
        <v>86</v>
      </c>
      <c r="AW268" s="13" t="s">
        <v>30</v>
      </c>
      <c r="AX268" s="13" t="s">
        <v>73</v>
      </c>
      <c r="AY268" s="252" t="s">
        <v>152</v>
      </c>
    </row>
    <row r="269" s="15" customFormat="1">
      <c r="A269" s="15"/>
      <c r="B269" s="265"/>
      <c r="C269" s="266"/>
      <c r="D269" s="244" t="s">
        <v>168</v>
      </c>
      <c r="E269" s="267" t="s">
        <v>1</v>
      </c>
      <c r="F269" s="268" t="s">
        <v>346</v>
      </c>
      <c r="G269" s="266"/>
      <c r="H269" s="267" t="s">
        <v>1</v>
      </c>
      <c r="I269" s="269"/>
      <c r="J269" s="266"/>
      <c r="K269" s="266"/>
      <c r="L269" s="270"/>
      <c r="M269" s="271"/>
      <c r="N269" s="272"/>
      <c r="O269" s="272"/>
      <c r="P269" s="272"/>
      <c r="Q269" s="272"/>
      <c r="R269" s="272"/>
      <c r="S269" s="272"/>
      <c r="T269" s="27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4" t="s">
        <v>168</v>
      </c>
      <c r="AU269" s="274" t="s">
        <v>86</v>
      </c>
      <c r="AV269" s="15" t="s">
        <v>80</v>
      </c>
      <c r="AW269" s="15" t="s">
        <v>30</v>
      </c>
      <c r="AX269" s="15" t="s">
        <v>73</v>
      </c>
      <c r="AY269" s="274" t="s">
        <v>152</v>
      </c>
    </row>
    <row r="270" s="13" customFormat="1">
      <c r="A270" s="13"/>
      <c r="B270" s="242"/>
      <c r="C270" s="243"/>
      <c r="D270" s="244" t="s">
        <v>168</v>
      </c>
      <c r="E270" s="253" t="s">
        <v>1</v>
      </c>
      <c r="F270" s="245" t="s">
        <v>347</v>
      </c>
      <c r="G270" s="243"/>
      <c r="H270" s="246">
        <v>206.81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2" t="s">
        <v>168</v>
      </c>
      <c r="AU270" s="252" t="s">
        <v>86</v>
      </c>
      <c r="AV270" s="13" t="s">
        <v>86</v>
      </c>
      <c r="AW270" s="13" t="s">
        <v>30</v>
      </c>
      <c r="AX270" s="13" t="s">
        <v>73</v>
      </c>
      <c r="AY270" s="252" t="s">
        <v>152</v>
      </c>
    </row>
    <row r="271" s="14" customFormat="1">
      <c r="A271" s="14"/>
      <c r="B271" s="254"/>
      <c r="C271" s="255"/>
      <c r="D271" s="244" t="s">
        <v>168</v>
      </c>
      <c r="E271" s="256" t="s">
        <v>1</v>
      </c>
      <c r="F271" s="257" t="s">
        <v>175</v>
      </c>
      <c r="G271" s="255"/>
      <c r="H271" s="258">
        <v>413.62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4" t="s">
        <v>168</v>
      </c>
      <c r="AU271" s="264" t="s">
        <v>86</v>
      </c>
      <c r="AV271" s="14" t="s">
        <v>159</v>
      </c>
      <c r="AW271" s="14" t="s">
        <v>30</v>
      </c>
      <c r="AX271" s="14" t="s">
        <v>80</v>
      </c>
      <c r="AY271" s="264" t="s">
        <v>152</v>
      </c>
    </row>
    <row r="272" s="2" customFormat="1" ht="24.15" customHeight="1">
      <c r="A272" s="39"/>
      <c r="B272" s="40"/>
      <c r="C272" s="275" t="s">
        <v>348</v>
      </c>
      <c r="D272" s="275" t="s">
        <v>210</v>
      </c>
      <c r="E272" s="276" t="s">
        <v>349</v>
      </c>
      <c r="F272" s="277" t="s">
        <v>350</v>
      </c>
      <c r="G272" s="278" t="s">
        <v>201</v>
      </c>
      <c r="H272" s="279">
        <v>217.15100000000001</v>
      </c>
      <c r="I272" s="280"/>
      <c r="J272" s="281">
        <f>ROUND(I272*H272,2)</f>
        <v>0</v>
      </c>
      <c r="K272" s="282"/>
      <c r="L272" s="283"/>
      <c r="M272" s="284" t="s">
        <v>1</v>
      </c>
      <c r="N272" s="285" t="s">
        <v>39</v>
      </c>
      <c r="O272" s="92"/>
      <c r="P272" s="238">
        <f>O272*H272</f>
        <v>0</v>
      </c>
      <c r="Q272" s="238">
        <v>0.0035000000000000001</v>
      </c>
      <c r="R272" s="238">
        <f>Q272*H272</f>
        <v>0.76002850000000011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213</v>
      </c>
      <c r="AT272" s="240" t="s">
        <v>210</v>
      </c>
      <c r="AU272" s="240" t="s">
        <v>86</v>
      </c>
      <c r="AY272" s="18" t="s">
        <v>152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196</v>
      </c>
      <c r="BM272" s="240" t="s">
        <v>351</v>
      </c>
    </row>
    <row r="273" s="13" customFormat="1">
      <c r="A273" s="13"/>
      <c r="B273" s="242"/>
      <c r="C273" s="243"/>
      <c r="D273" s="244" t="s">
        <v>168</v>
      </c>
      <c r="E273" s="243"/>
      <c r="F273" s="245" t="s">
        <v>352</v>
      </c>
      <c r="G273" s="243"/>
      <c r="H273" s="246">
        <v>217.15100000000001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168</v>
      </c>
      <c r="AU273" s="252" t="s">
        <v>86</v>
      </c>
      <c r="AV273" s="13" t="s">
        <v>86</v>
      </c>
      <c r="AW273" s="13" t="s">
        <v>4</v>
      </c>
      <c r="AX273" s="13" t="s">
        <v>80</v>
      </c>
      <c r="AY273" s="252" t="s">
        <v>152</v>
      </c>
    </row>
    <row r="274" s="2" customFormat="1" ht="24.15" customHeight="1">
      <c r="A274" s="39"/>
      <c r="B274" s="40"/>
      <c r="C274" s="228" t="s">
        <v>353</v>
      </c>
      <c r="D274" s="228" t="s">
        <v>155</v>
      </c>
      <c r="E274" s="229" t="s">
        <v>354</v>
      </c>
      <c r="F274" s="230" t="s">
        <v>355</v>
      </c>
      <c r="G274" s="231" t="s">
        <v>250</v>
      </c>
      <c r="H274" s="232">
        <v>65.200000000000003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39</v>
      </c>
      <c r="O274" s="92"/>
      <c r="P274" s="238">
        <f>O274*H274</f>
        <v>0</v>
      </c>
      <c r="Q274" s="238">
        <v>0.00010454999999999999</v>
      </c>
      <c r="R274" s="238">
        <f>Q274*H274</f>
        <v>0.0068166599999999996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196</v>
      </c>
      <c r="AT274" s="240" t="s">
        <v>155</v>
      </c>
      <c r="AU274" s="240" t="s">
        <v>86</v>
      </c>
      <c r="AY274" s="18" t="s">
        <v>152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196</v>
      </c>
      <c r="BM274" s="240" t="s">
        <v>356</v>
      </c>
    </row>
    <row r="275" s="15" customFormat="1">
      <c r="A275" s="15"/>
      <c r="B275" s="265"/>
      <c r="C275" s="266"/>
      <c r="D275" s="244" t="s">
        <v>168</v>
      </c>
      <c r="E275" s="267" t="s">
        <v>1</v>
      </c>
      <c r="F275" s="268" t="s">
        <v>357</v>
      </c>
      <c r="G275" s="266"/>
      <c r="H275" s="267" t="s">
        <v>1</v>
      </c>
      <c r="I275" s="269"/>
      <c r="J275" s="266"/>
      <c r="K275" s="266"/>
      <c r="L275" s="270"/>
      <c r="M275" s="271"/>
      <c r="N275" s="272"/>
      <c r="O275" s="272"/>
      <c r="P275" s="272"/>
      <c r="Q275" s="272"/>
      <c r="R275" s="272"/>
      <c r="S275" s="272"/>
      <c r="T275" s="27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4" t="s">
        <v>168</v>
      </c>
      <c r="AU275" s="274" t="s">
        <v>86</v>
      </c>
      <c r="AV275" s="15" t="s">
        <v>80</v>
      </c>
      <c r="AW275" s="15" t="s">
        <v>30</v>
      </c>
      <c r="AX275" s="15" t="s">
        <v>73</v>
      </c>
      <c r="AY275" s="274" t="s">
        <v>152</v>
      </c>
    </row>
    <row r="276" s="13" customFormat="1">
      <c r="A276" s="13"/>
      <c r="B276" s="242"/>
      <c r="C276" s="243"/>
      <c r="D276" s="244" t="s">
        <v>168</v>
      </c>
      <c r="E276" s="253" t="s">
        <v>1</v>
      </c>
      <c r="F276" s="245" t="s">
        <v>358</v>
      </c>
      <c r="G276" s="243"/>
      <c r="H276" s="246">
        <v>65.200000000000003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168</v>
      </c>
      <c r="AU276" s="252" t="s">
        <v>86</v>
      </c>
      <c r="AV276" s="13" t="s">
        <v>86</v>
      </c>
      <c r="AW276" s="13" t="s">
        <v>30</v>
      </c>
      <c r="AX276" s="13" t="s">
        <v>80</v>
      </c>
      <c r="AY276" s="252" t="s">
        <v>152</v>
      </c>
    </row>
    <row r="277" s="2" customFormat="1" ht="16.5" customHeight="1">
      <c r="A277" s="39"/>
      <c r="B277" s="40"/>
      <c r="C277" s="275" t="s">
        <v>359</v>
      </c>
      <c r="D277" s="275" t="s">
        <v>210</v>
      </c>
      <c r="E277" s="276" t="s">
        <v>360</v>
      </c>
      <c r="F277" s="277" t="s">
        <v>361</v>
      </c>
      <c r="G277" s="278" t="s">
        <v>362</v>
      </c>
      <c r="H277" s="279">
        <v>2.7730000000000001</v>
      </c>
      <c r="I277" s="280"/>
      <c r="J277" s="281">
        <f>ROUND(I277*H277,2)</f>
        <v>0</v>
      </c>
      <c r="K277" s="282"/>
      <c r="L277" s="283"/>
      <c r="M277" s="284" t="s">
        <v>1</v>
      </c>
      <c r="N277" s="285" t="s">
        <v>39</v>
      </c>
      <c r="O277" s="92"/>
      <c r="P277" s="238">
        <f>O277*H277</f>
        <v>0</v>
      </c>
      <c r="Q277" s="238">
        <v>0.029999999999999999</v>
      </c>
      <c r="R277" s="238">
        <f>Q277*H277</f>
        <v>0.08319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213</v>
      </c>
      <c r="AT277" s="240" t="s">
        <v>210</v>
      </c>
      <c r="AU277" s="240" t="s">
        <v>86</v>
      </c>
      <c r="AY277" s="18" t="s">
        <v>152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196</v>
      </c>
      <c r="BM277" s="240" t="s">
        <v>363</v>
      </c>
    </row>
    <row r="278" s="15" customFormat="1">
      <c r="A278" s="15"/>
      <c r="B278" s="265"/>
      <c r="C278" s="266"/>
      <c r="D278" s="244" t="s">
        <v>168</v>
      </c>
      <c r="E278" s="267" t="s">
        <v>1</v>
      </c>
      <c r="F278" s="268" t="s">
        <v>364</v>
      </c>
      <c r="G278" s="266"/>
      <c r="H278" s="267" t="s">
        <v>1</v>
      </c>
      <c r="I278" s="269"/>
      <c r="J278" s="266"/>
      <c r="K278" s="266"/>
      <c r="L278" s="270"/>
      <c r="M278" s="271"/>
      <c r="N278" s="272"/>
      <c r="O278" s="272"/>
      <c r="P278" s="272"/>
      <c r="Q278" s="272"/>
      <c r="R278" s="272"/>
      <c r="S278" s="272"/>
      <c r="T278" s="27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4" t="s">
        <v>168</v>
      </c>
      <c r="AU278" s="274" t="s">
        <v>86</v>
      </c>
      <c r="AV278" s="15" t="s">
        <v>80</v>
      </c>
      <c r="AW278" s="15" t="s">
        <v>30</v>
      </c>
      <c r="AX278" s="15" t="s">
        <v>73</v>
      </c>
      <c r="AY278" s="274" t="s">
        <v>152</v>
      </c>
    </row>
    <row r="279" s="13" customFormat="1">
      <c r="A279" s="13"/>
      <c r="B279" s="242"/>
      <c r="C279" s="243"/>
      <c r="D279" s="244" t="s">
        <v>168</v>
      </c>
      <c r="E279" s="253" t="s">
        <v>1</v>
      </c>
      <c r="F279" s="245" t="s">
        <v>365</v>
      </c>
      <c r="G279" s="243"/>
      <c r="H279" s="246">
        <v>2.7730000000000001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168</v>
      </c>
      <c r="AU279" s="252" t="s">
        <v>86</v>
      </c>
      <c r="AV279" s="13" t="s">
        <v>86</v>
      </c>
      <c r="AW279" s="13" t="s">
        <v>30</v>
      </c>
      <c r="AX279" s="13" t="s">
        <v>80</v>
      </c>
      <c r="AY279" s="252" t="s">
        <v>152</v>
      </c>
    </row>
    <row r="280" s="2" customFormat="1" ht="24.15" customHeight="1">
      <c r="A280" s="39"/>
      <c r="B280" s="40"/>
      <c r="C280" s="228" t="s">
        <v>366</v>
      </c>
      <c r="D280" s="228" t="s">
        <v>155</v>
      </c>
      <c r="E280" s="229" t="s">
        <v>367</v>
      </c>
      <c r="F280" s="230" t="s">
        <v>368</v>
      </c>
      <c r="G280" s="231" t="s">
        <v>307</v>
      </c>
      <c r="H280" s="286"/>
      <c r="I280" s="233"/>
      <c r="J280" s="234">
        <f>ROUND(I280*H280,2)</f>
        <v>0</v>
      </c>
      <c r="K280" s="235"/>
      <c r="L280" s="45"/>
      <c r="M280" s="236" t="s">
        <v>1</v>
      </c>
      <c r="N280" s="237" t="s">
        <v>39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196</v>
      </c>
      <c r="AT280" s="240" t="s">
        <v>155</v>
      </c>
      <c r="AU280" s="240" t="s">
        <v>86</v>
      </c>
      <c r="AY280" s="18" t="s">
        <v>152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196</v>
      </c>
      <c r="BM280" s="240" t="s">
        <v>369</v>
      </c>
    </row>
    <row r="281" s="12" customFormat="1" ht="22.8" customHeight="1">
      <c r="A281" s="12"/>
      <c r="B281" s="212"/>
      <c r="C281" s="213"/>
      <c r="D281" s="214" t="s">
        <v>72</v>
      </c>
      <c r="E281" s="226" t="s">
        <v>370</v>
      </c>
      <c r="F281" s="226" t="s">
        <v>371</v>
      </c>
      <c r="G281" s="213"/>
      <c r="H281" s="213"/>
      <c r="I281" s="216"/>
      <c r="J281" s="227">
        <f>BK281</f>
        <v>0</v>
      </c>
      <c r="K281" s="213"/>
      <c r="L281" s="218"/>
      <c r="M281" s="219"/>
      <c r="N281" s="220"/>
      <c r="O281" s="220"/>
      <c r="P281" s="221">
        <f>SUM(P282:P284)</f>
        <v>0</v>
      </c>
      <c r="Q281" s="220"/>
      <c r="R281" s="221">
        <f>SUM(R282:R284)</f>
        <v>0.0024299999999999999</v>
      </c>
      <c r="S281" s="220"/>
      <c r="T281" s="222">
        <f>SUM(T282:T284)</f>
        <v>0.020109999999999999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3" t="s">
        <v>86</v>
      </c>
      <c r="AT281" s="224" t="s">
        <v>72</v>
      </c>
      <c r="AU281" s="224" t="s">
        <v>80</v>
      </c>
      <c r="AY281" s="223" t="s">
        <v>152</v>
      </c>
      <c r="BK281" s="225">
        <f>SUM(BK282:BK284)</f>
        <v>0</v>
      </c>
    </row>
    <row r="282" s="2" customFormat="1" ht="16.5" customHeight="1">
      <c r="A282" s="39"/>
      <c r="B282" s="40"/>
      <c r="C282" s="228" t="s">
        <v>372</v>
      </c>
      <c r="D282" s="228" t="s">
        <v>155</v>
      </c>
      <c r="E282" s="229" t="s">
        <v>373</v>
      </c>
      <c r="F282" s="230" t="s">
        <v>374</v>
      </c>
      <c r="G282" s="231" t="s">
        <v>195</v>
      </c>
      <c r="H282" s="232">
        <v>1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39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0.020109999999999999</v>
      </c>
      <c r="T282" s="239">
        <f>S282*H282</f>
        <v>0.020109999999999999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196</v>
      </c>
      <c r="AT282" s="240" t="s">
        <v>155</v>
      </c>
      <c r="AU282" s="240" t="s">
        <v>86</v>
      </c>
      <c r="AY282" s="18" t="s">
        <v>152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196</v>
      </c>
      <c r="BM282" s="240" t="s">
        <v>375</v>
      </c>
    </row>
    <row r="283" s="2" customFormat="1" ht="24.15" customHeight="1">
      <c r="A283" s="39"/>
      <c r="B283" s="40"/>
      <c r="C283" s="228" t="s">
        <v>376</v>
      </c>
      <c r="D283" s="228" t="s">
        <v>155</v>
      </c>
      <c r="E283" s="229" t="s">
        <v>377</v>
      </c>
      <c r="F283" s="230" t="s">
        <v>378</v>
      </c>
      <c r="G283" s="231" t="s">
        <v>195</v>
      </c>
      <c r="H283" s="232">
        <v>1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39</v>
      </c>
      <c r="O283" s="92"/>
      <c r="P283" s="238">
        <f>O283*H283</f>
        <v>0</v>
      </c>
      <c r="Q283" s="238">
        <v>0.0024299999999999999</v>
      </c>
      <c r="R283" s="238">
        <f>Q283*H283</f>
        <v>0.0024299999999999999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196</v>
      </c>
      <c r="AT283" s="240" t="s">
        <v>155</v>
      </c>
      <c r="AU283" s="240" t="s">
        <v>86</v>
      </c>
      <c r="AY283" s="18" t="s">
        <v>152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196</v>
      </c>
      <c r="BM283" s="240" t="s">
        <v>379</v>
      </c>
    </row>
    <row r="284" s="2" customFormat="1" ht="24.15" customHeight="1">
      <c r="A284" s="39"/>
      <c r="B284" s="40"/>
      <c r="C284" s="228" t="s">
        <v>380</v>
      </c>
      <c r="D284" s="228" t="s">
        <v>155</v>
      </c>
      <c r="E284" s="229" t="s">
        <v>381</v>
      </c>
      <c r="F284" s="230" t="s">
        <v>382</v>
      </c>
      <c r="G284" s="231" t="s">
        <v>307</v>
      </c>
      <c r="H284" s="286"/>
      <c r="I284" s="233"/>
      <c r="J284" s="234">
        <f>ROUND(I284*H284,2)</f>
        <v>0</v>
      </c>
      <c r="K284" s="235"/>
      <c r="L284" s="45"/>
      <c r="M284" s="236" t="s">
        <v>1</v>
      </c>
      <c r="N284" s="237" t="s">
        <v>39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196</v>
      </c>
      <c r="AT284" s="240" t="s">
        <v>155</v>
      </c>
      <c r="AU284" s="240" t="s">
        <v>86</v>
      </c>
      <c r="AY284" s="18" t="s">
        <v>152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196</v>
      </c>
      <c r="BM284" s="240" t="s">
        <v>383</v>
      </c>
    </row>
    <row r="285" s="12" customFormat="1" ht="22.8" customHeight="1">
      <c r="A285" s="12"/>
      <c r="B285" s="212"/>
      <c r="C285" s="213"/>
      <c r="D285" s="214" t="s">
        <v>72</v>
      </c>
      <c r="E285" s="226" t="s">
        <v>384</v>
      </c>
      <c r="F285" s="226" t="s">
        <v>385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P286</f>
        <v>0</v>
      </c>
      <c r="Q285" s="220"/>
      <c r="R285" s="221">
        <f>R286</f>
        <v>0.15060000000000001</v>
      </c>
      <c r="S285" s="220"/>
      <c r="T285" s="22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86</v>
      </c>
      <c r="AT285" s="224" t="s">
        <v>72</v>
      </c>
      <c r="AU285" s="224" t="s">
        <v>80</v>
      </c>
      <c r="AY285" s="223" t="s">
        <v>152</v>
      </c>
      <c r="BK285" s="225">
        <f>BK286</f>
        <v>0</v>
      </c>
    </row>
    <row r="286" s="2" customFormat="1" ht="24.15" customHeight="1">
      <c r="A286" s="39"/>
      <c r="B286" s="40"/>
      <c r="C286" s="228" t="s">
        <v>386</v>
      </c>
      <c r="D286" s="228" t="s">
        <v>155</v>
      </c>
      <c r="E286" s="229" t="s">
        <v>387</v>
      </c>
      <c r="F286" s="230" t="s">
        <v>388</v>
      </c>
      <c r="G286" s="231" t="s">
        <v>389</v>
      </c>
      <c r="H286" s="232">
        <v>3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39</v>
      </c>
      <c r="O286" s="92"/>
      <c r="P286" s="238">
        <f>O286*H286</f>
        <v>0</v>
      </c>
      <c r="Q286" s="238">
        <v>0.050200000000000002</v>
      </c>
      <c r="R286" s="238">
        <f>Q286*H286</f>
        <v>0.15060000000000001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196</v>
      </c>
      <c r="AT286" s="240" t="s">
        <v>155</v>
      </c>
      <c r="AU286" s="240" t="s">
        <v>86</v>
      </c>
      <c r="AY286" s="18" t="s">
        <v>152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196</v>
      </c>
      <c r="BM286" s="240" t="s">
        <v>390</v>
      </c>
    </row>
    <row r="287" s="12" customFormat="1" ht="22.8" customHeight="1">
      <c r="A287" s="12"/>
      <c r="B287" s="212"/>
      <c r="C287" s="213"/>
      <c r="D287" s="214" t="s">
        <v>72</v>
      </c>
      <c r="E287" s="226" t="s">
        <v>391</v>
      </c>
      <c r="F287" s="226" t="s">
        <v>392</v>
      </c>
      <c r="G287" s="213"/>
      <c r="H287" s="213"/>
      <c r="I287" s="216"/>
      <c r="J287" s="227">
        <f>BK287</f>
        <v>0</v>
      </c>
      <c r="K287" s="213"/>
      <c r="L287" s="218"/>
      <c r="M287" s="219"/>
      <c r="N287" s="220"/>
      <c r="O287" s="220"/>
      <c r="P287" s="221">
        <f>SUM(P288:P292)</f>
        <v>0</v>
      </c>
      <c r="Q287" s="220"/>
      <c r="R287" s="221">
        <f>SUM(R288:R292)</f>
        <v>0</v>
      </c>
      <c r="S287" s="220"/>
      <c r="T287" s="222">
        <f>SUM(T288:T292)</f>
        <v>0.039120000000000002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3" t="s">
        <v>86</v>
      </c>
      <c r="AT287" s="224" t="s">
        <v>72</v>
      </c>
      <c r="AU287" s="224" t="s">
        <v>80</v>
      </c>
      <c r="AY287" s="223" t="s">
        <v>152</v>
      </c>
      <c r="BK287" s="225">
        <f>SUM(BK288:BK292)</f>
        <v>0</v>
      </c>
    </row>
    <row r="288" s="2" customFormat="1" ht="24.15" customHeight="1">
      <c r="A288" s="39"/>
      <c r="B288" s="40"/>
      <c r="C288" s="228" t="s">
        <v>393</v>
      </c>
      <c r="D288" s="228" t="s">
        <v>155</v>
      </c>
      <c r="E288" s="229" t="s">
        <v>394</v>
      </c>
      <c r="F288" s="230" t="s">
        <v>395</v>
      </c>
      <c r="G288" s="231" t="s">
        <v>250</v>
      </c>
      <c r="H288" s="232">
        <v>97.5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39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196</v>
      </c>
      <c r="AT288" s="240" t="s">
        <v>155</v>
      </c>
      <c r="AU288" s="240" t="s">
        <v>86</v>
      </c>
      <c r="AY288" s="18" t="s">
        <v>152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196</v>
      </c>
      <c r="BM288" s="240" t="s">
        <v>396</v>
      </c>
    </row>
    <row r="289" s="15" customFormat="1">
      <c r="A289" s="15"/>
      <c r="B289" s="265"/>
      <c r="C289" s="266"/>
      <c r="D289" s="244" t="s">
        <v>168</v>
      </c>
      <c r="E289" s="267" t="s">
        <v>1</v>
      </c>
      <c r="F289" s="268" t="s">
        <v>397</v>
      </c>
      <c r="G289" s="266"/>
      <c r="H289" s="267" t="s">
        <v>1</v>
      </c>
      <c r="I289" s="269"/>
      <c r="J289" s="266"/>
      <c r="K289" s="266"/>
      <c r="L289" s="270"/>
      <c r="M289" s="271"/>
      <c r="N289" s="272"/>
      <c r="O289" s="272"/>
      <c r="P289" s="272"/>
      <c r="Q289" s="272"/>
      <c r="R289" s="272"/>
      <c r="S289" s="272"/>
      <c r="T289" s="27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4" t="s">
        <v>168</v>
      </c>
      <c r="AU289" s="274" t="s">
        <v>86</v>
      </c>
      <c r="AV289" s="15" t="s">
        <v>80</v>
      </c>
      <c r="AW289" s="15" t="s">
        <v>30</v>
      </c>
      <c r="AX289" s="15" t="s">
        <v>73</v>
      </c>
      <c r="AY289" s="274" t="s">
        <v>152</v>
      </c>
    </row>
    <row r="290" s="15" customFormat="1">
      <c r="A290" s="15"/>
      <c r="B290" s="265"/>
      <c r="C290" s="266"/>
      <c r="D290" s="244" t="s">
        <v>168</v>
      </c>
      <c r="E290" s="267" t="s">
        <v>1</v>
      </c>
      <c r="F290" s="268" t="s">
        <v>398</v>
      </c>
      <c r="G290" s="266"/>
      <c r="H290" s="267" t="s">
        <v>1</v>
      </c>
      <c r="I290" s="269"/>
      <c r="J290" s="266"/>
      <c r="K290" s="266"/>
      <c r="L290" s="270"/>
      <c r="M290" s="271"/>
      <c r="N290" s="272"/>
      <c r="O290" s="272"/>
      <c r="P290" s="272"/>
      <c r="Q290" s="272"/>
      <c r="R290" s="272"/>
      <c r="S290" s="272"/>
      <c r="T290" s="27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4" t="s">
        <v>168</v>
      </c>
      <c r="AU290" s="274" t="s">
        <v>86</v>
      </c>
      <c r="AV290" s="15" t="s">
        <v>80</v>
      </c>
      <c r="AW290" s="15" t="s">
        <v>30</v>
      </c>
      <c r="AX290" s="15" t="s">
        <v>73</v>
      </c>
      <c r="AY290" s="274" t="s">
        <v>152</v>
      </c>
    </row>
    <row r="291" s="13" customFormat="1">
      <c r="A291" s="13"/>
      <c r="B291" s="242"/>
      <c r="C291" s="243"/>
      <c r="D291" s="244" t="s">
        <v>168</v>
      </c>
      <c r="E291" s="253" t="s">
        <v>1</v>
      </c>
      <c r="F291" s="245" t="s">
        <v>544</v>
      </c>
      <c r="G291" s="243"/>
      <c r="H291" s="246">
        <v>97.5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2" t="s">
        <v>168</v>
      </c>
      <c r="AU291" s="252" t="s">
        <v>86</v>
      </c>
      <c r="AV291" s="13" t="s">
        <v>86</v>
      </c>
      <c r="AW291" s="13" t="s">
        <v>30</v>
      </c>
      <c r="AX291" s="13" t="s">
        <v>80</v>
      </c>
      <c r="AY291" s="252" t="s">
        <v>152</v>
      </c>
    </row>
    <row r="292" s="2" customFormat="1" ht="24.15" customHeight="1">
      <c r="A292" s="39"/>
      <c r="B292" s="40"/>
      <c r="C292" s="228" t="s">
        <v>400</v>
      </c>
      <c r="D292" s="228" t="s">
        <v>155</v>
      </c>
      <c r="E292" s="229" t="s">
        <v>401</v>
      </c>
      <c r="F292" s="230" t="s">
        <v>402</v>
      </c>
      <c r="G292" s="231" t="s">
        <v>250</v>
      </c>
      <c r="H292" s="232">
        <v>97.799999999999997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39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0.00040000000000000002</v>
      </c>
      <c r="T292" s="239">
        <f>S292*H292</f>
        <v>0.039120000000000002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196</v>
      </c>
      <c r="AT292" s="240" t="s">
        <v>155</v>
      </c>
      <c r="AU292" s="240" t="s">
        <v>86</v>
      </c>
      <c r="AY292" s="18" t="s">
        <v>152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196</v>
      </c>
      <c r="BM292" s="240" t="s">
        <v>403</v>
      </c>
    </row>
    <row r="293" s="12" customFormat="1" ht="22.8" customHeight="1">
      <c r="A293" s="12"/>
      <c r="B293" s="212"/>
      <c r="C293" s="213"/>
      <c r="D293" s="214" t="s">
        <v>72</v>
      </c>
      <c r="E293" s="226" t="s">
        <v>404</v>
      </c>
      <c r="F293" s="226" t="s">
        <v>405</v>
      </c>
      <c r="G293" s="213"/>
      <c r="H293" s="213"/>
      <c r="I293" s="216"/>
      <c r="J293" s="227">
        <f>BK293</f>
        <v>0</v>
      </c>
      <c r="K293" s="213"/>
      <c r="L293" s="218"/>
      <c r="M293" s="219"/>
      <c r="N293" s="220"/>
      <c r="O293" s="220"/>
      <c r="P293" s="221">
        <f>SUM(P294:P297)</f>
        <v>0</v>
      </c>
      <c r="Q293" s="220"/>
      <c r="R293" s="221">
        <f>SUM(R294:R297)</f>
        <v>0.36920000000000003</v>
      </c>
      <c r="S293" s="220"/>
      <c r="T293" s="222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3" t="s">
        <v>86</v>
      </c>
      <c r="AT293" s="224" t="s">
        <v>72</v>
      </c>
      <c r="AU293" s="224" t="s">
        <v>80</v>
      </c>
      <c r="AY293" s="223" t="s">
        <v>152</v>
      </c>
      <c r="BK293" s="225">
        <f>SUM(BK294:BK297)</f>
        <v>0</v>
      </c>
    </row>
    <row r="294" s="2" customFormat="1" ht="24.15" customHeight="1">
      <c r="A294" s="39"/>
      <c r="B294" s="40"/>
      <c r="C294" s="228" t="s">
        <v>406</v>
      </c>
      <c r="D294" s="228" t="s">
        <v>155</v>
      </c>
      <c r="E294" s="229" t="s">
        <v>407</v>
      </c>
      <c r="F294" s="230" t="s">
        <v>408</v>
      </c>
      <c r="G294" s="231" t="s">
        <v>201</v>
      </c>
      <c r="H294" s="232">
        <v>32.5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39</v>
      </c>
      <c r="O294" s="92"/>
      <c r="P294" s="238">
        <f>O294*H294</f>
        <v>0</v>
      </c>
      <c r="Q294" s="238">
        <v>0.01136</v>
      </c>
      <c r="R294" s="238">
        <f>Q294*H294</f>
        <v>0.36920000000000003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196</v>
      </c>
      <c r="AT294" s="240" t="s">
        <v>155</v>
      </c>
      <c r="AU294" s="240" t="s">
        <v>86</v>
      </c>
      <c r="AY294" s="18" t="s">
        <v>152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86</v>
      </c>
      <c r="BK294" s="241">
        <f>ROUND(I294*H294,2)</f>
        <v>0</v>
      </c>
      <c r="BL294" s="18" t="s">
        <v>196</v>
      </c>
      <c r="BM294" s="240" t="s">
        <v>409</v>
      </c>
    </row>
    <row r="295" s="15" customFormat="1">
      <c r="A295" s="15"/>
      <c r="B295" s="265"/>
      <c r="C295" s="266"/>
      <c r="D295" s="244" t="s">
        <v>168</v>
      </c>
      <c r="E295" s="267" t="s">
        <v>1</v>
      </c>
      <c r="F295" s="268" t="s">
        <v>357</v>
      </c>
      <c r="G295" s="266"/>
      <c r="H295" s="267" t="s">
        <v>1</v>
      </c>
      <c r="I295" s="269"/>
      <c r="J295" s="266"/>
      <c r="K295" s="266"/>
      <c r="L295" s="270"/>
      <c r="M295" s="271"/>
      <c r="N295" s="272"/>
      <c r="O295" s="272"/>
      <c r="P295" s="272"/>
      <c r="Q295" s="272"/>
      <c r="R295" s="272"/>
      <c r="S295" s="272"/>
      <c r="T295" s="27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4" t="s">
        <v>168</v>
      </c>
      <c r="AU295" s="274" t="s">
        <v>86</v>
      </c>
      <c r="AV295" s="15" t="s">
        <v>80</v>
      </c>
      <c r="AW295" s="15" t="s">
        <v>30</v>
      </c>
      <c r="AX295" s="15" t="s">
        <v>73</v>
      </c>
      <c r="AY295" s="274" t="s">
        <v>152</v>
      </c>
    </row>
    <row r="296" s="13" customFormat="1">
      <c r="A296" s="13"/>
      <c r="B296" s="242"/>
      <c r="C296" s="243"/>
      <c r="D296" s="244" t="s">
        <v>168</v>
      </c>
      <c r="E296" s="253" t="s">
        <v>1</v>
      </c>
      <c r="F296" s="245" t="s">
        <v>545</v>
      </c>
      <c r="G296" s="243"/>
      <c r="H296" s="246">
        <v>32.5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168</v>
      </c>
      <c r="AU296" s="252" t="s">
        <v>86</v>
      </c>
      <c r="AV296" s="13" t="s">
        <v>86</v>
      </c>
      <c r="AW296" s="13" t="s">
        <v>30</v>
      </c>
      <c r="AX296" s="13" t="s">
        <v>80</v>
      </c>
      <c r="AY296" s="252" t="s">
        <v>152</v>
      </c>
    </row>
    <row r="297" s="2" customFormat="1" ht="24.15" customHeight="1">
      <c r="A297" s="39"/>
      <c r="B297" s="40"/>
      <c r="C297" s="228" t="s">
        <v>411</v>
      </c>
      <c r="D297" s="228" t="s">
        <v>155</v>
      </c>
      <c r="E297" s="229" t="s">
        <v>412</v>
      </c>
      <c r="F297" s="230" t="s">
        <v>413</v>
      </c>
      <c r="G297" s="231" t="s">
        <v>307</v>
      </c>
      <c r="H297" s="286"/>
      <c r="I297" s="233"/>
      <c r="J297" s="234">
        <f>ROUND(I297*H297,2)</f>
        <v>0</v>
      </c>
      <c r="K297" s="235"/>
      <c r="L297" s="45"/>
      <c r="M297" s="236" t="s">
        <v>1</v>
      </c>
      <c r="N297" s="237" t="s">
        <v>39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196</v>
      </c>
      <c r="AT297" s="240" t="s">
        <v>155</v>
      </c>
      <c r="AU297" s="240" t="s">
        <v>86</v>
      </c>
      <c r="AY297" s="18" t="s">
        <v>152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196</v>
      </c>
      <c r="BM297" s="240" t="s">
        <v>414</v>
      </c>
    </row>
    <row r="298" s="12" customFormat="1" ht="22.8" customHeight="1">
      <c r="A298" s="12"/>
      <c r="B298" s="212"/>
      <c r="C298" s="213"/>
      <c r="D298" s="214" t="s">
        <v>72</v>
      </c>
      <c r="E298" s="226" t="s">
        <v>415</v>
      </c>
      <c r="F298" s="226" t="s">
        <v>416</v>
      </c>
      <c r="G298" s="213"/>
      <c r="H298" s="213"/>
      <c r="I298" s="216"/>
      <c r="J298" s="227">
        <f>BK298</f>
        <v>0</v>
      </c>
      <c r="K298" s="213"/>
      <c r="L298" s="218"/>
      <c r="M298" s="219"/>
      <c r="N298" s="220"/>
      <c r="O298" s="220"/>
      <c r="P298" s="221">
        <f>SUM(P299:P306)</f>
        <v>0</v>
      </c>
      <c r="Q298" s="220"/>
      <c r="R298" s="221">
        <f>SUM(R299:R306)</f>
        <v>0</v>
      </c>
      <c r="S298" s="220"/>
      <c r="T298" s="222">
        <f>SUM(T299:T306)</f>
        <v>0.19185750000000001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3" t="s">
        <v>86</v>
      </c>
      <c r="AT298" s="224" t="s">
        <v>72</v>
      </c>
      <c r="AU298" s="224" t="s">
        <v>80</v>
      </c>
      <c r="AY298" s="223" t="s">
        <v>152</v>
      </c>
      <c r="BK298" s="225">
        <f>SUM(BK299:BK306)</f>
        <v>0</v>
      </c>
    </row>
    <row r="299" s="2" customFormat="1" ht="24.15" customHeight="1">
      <c r="A299" s="39"/>
      <c r="B299" s="40"/>
      <c r="C299" s="228" t="s">
        <v>417</v>
      </c>
      <c r="D299" s="228" t="s">
        <v>155</v>
      </c>
      <c r="E299" s="229" t="s">
        <v>418</v>
      </c>
      <c r="F299" s="230" t="s">
        <v>419</v>
      </c>
      <c r="G299" s="231" t="s">
        <v>250</v>
      </c>
      <c r="H299" s="232">
        <v>65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39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0.00191</v>
      </c>
      <c r="T299" s="239">
        <f>S299*H299</f>
        <v>0.12415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196</v>
      </c>
      <c r="AT299" s="240" t="s">
        <v>155</v>
      </c>
      <c r="AU299" s="240" t="s">
        <v>86</v>
      </c>
      <c r="AY299" s="18" t="s">
        <v>152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86</v>
      </c>
      <c r="BK299" s="241">
        <f>ROUND(I299*H299,2)</f>
        <v>0</v>
      </c>
      <c r="BL299" s="18" t="s">
        <v>196</v>
      </c>
      <c r="BM299" s="240" t="s">
        <v>420</v>
      </c>
    </row>
    <row r="300" s="15" customFormat="1">
      <c r="A300" s="15"/>
      <c r="B300" s="265"/>
      <c r="C300" s="266"/>
      <c r="D300" s="244" t="s">
        <v>168</v>
      </c>
      <c r="E300" s="267" t="s">
        <v>1</v>
      </c>
      <c r="F300" s="268" t="s">
        <v>228</v>
      </c>
      <c r="G300" s="266"/>
      <c r="H300" s="267" t="s">
        <v>1</v>
      </c>
      <c r="I300" s="269"/>
      <c r="J300" s="266"/>
      <c r="K300" s="266"/>
      <c r="L300" s="270"/>
      <c r="M300" s="271"/>
      <c r="N300" s="272"/>
      <c r="O300" s="272"/>
      <c r="P300" s="272"/>
      <c r="Q300" s="272"/>
      <c r="R300" s="272"/>
      <c r="S300" s="272"/>
      <c r="T300" s="27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4" t="s">
        <v>168</v>
      </c>
      <c r="AU300" s="274" t="s">
        <v>86</v>
      </c>
      <c r="AV300" s="15" t="s">
        <v>80</v>
      </c>
      <c r="AW300" s="15" t="s">
        <v>30</v>
      </c>
      <c r="AX300" s="15" t="s">
        <v>73</v>
      </c>
      <c r="AY300" s="274" t="s">
        <v>152</v>
      </c>
    </row>
    <row r="301" s="13" customFormat="1">
      <c r="A301" s="13"/>
      <c r="B301" s="242"/>
      <c r="C301" s="243"/>
      <c r="D301" s="244" t="s">
        <v>168</v>
      </c>
      <c r="E301" s="253" t="s">
        <v>1</v>
      </c>
      <c r="F301" s="245" t="s">
        <v>546</v>
      </c>
      <c r="G301" s="243"/>
      <c r="H301" s="246">
        <v>65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168</v>
      </c>
      <c r="AU301" s="252" t="s">
        <v>86</v>
      </c>
      <c r="AV301" s="13" t="s">
        <v>86</v>
      </c>
      <c r="AW301" s="13" t="s">
        <v>30</v>
      </c>
      <c r="AX301" s="13" t="s">
        <v>80</v>
      </c>
      <c r="AY301" s="252" t="s">
        <v>152</v>
      </c>
    </row>
    <row r="302" s="2" customFormat="1" ht="16.5" customHeight="1">
      <c r="A302" s="39"/>
      <c r="B302" s="40"/>
      <c r="C302" s="228" t="s">
        <v>421</v>
      </c>
      <c r="D302" s="228" t="s">
        <v>155</v>
      </c>
      <c r="E302" s="229" t="s">
        <v>422</v>
      </c>
      <c r="F302" s="230" t="s">
        <v>423</v>
      </c>
      <c r="G302" s="231" t="s">
        <v>250</v>
      </c>
      <c r="H302" s="232">
        <v>38.689999999999998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39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0.00175</v>
      </c>
      <c r="T302" s="239">
        <f>S302*H302</f>
        <v>0.067707500000000004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196</v>
      </c>
      <c r="AT302" s="240" t="s">
        <v>155</v>
      </c>
      <c r="AU302" s="240" t="s">
        <v>86</v>
      </c>
      <c r="AY302" s="18" t="s">
        <v>152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86</v>
      </c>
      <c r="BK302" s="241">
        <f>ROUND(I302*H302,2)</f>
        <v>0</v>
      </c>
      <c r="BL302" s="18" t="s">
        <v>196</v>
      </c>
      <c r="BM302" s="240" t="s">
        <v>424</v>
      </c>
    </row>
    <row r="303" s="13" customFormat="1">
      <c r="A303" s="13"/>
      <c r="B303" s="242"/>
      <c r="C303" s="243"/>
      <c r="D303" s="244" t="s">
        <v>168</v>
      </c>
      <c r="E303" s="253" t="s">
        <v>1</v>
      </c>
      <c r="F303" s="245" t="s">
        <v>254</v>
      </c>
      <c r="G303" s="243"/>
      <c r="H303" s="246">
        <v>22.890000000000001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168</v>
      </c>
      <c r="AU303" s="252" t="s">
        <v>86</v>
      </c>
      <c r="AV303" s="13" t="s">
        <v>86</v>
      </c>
      <c r="AW303" s="13" t="s">
        <v>30</v>
      </c>
      <c r="AX303" s="13" t="s">
        <v>73</v>
      </c>
      <c r="AY303" s="252" t="s">
        <v>152</v>
      </c>
    </row>
    <row r="304" s="13" customFormat="1">
      <c r="A304" s="13"/>
      <c r="B304" s="242"/>
      <c r="C304" s="243"/>
      <c r="D304" s="244" t="s">
        <v>168</v>
      </c>
      <c r="E304" s="253" t="s">
        <v>1</v>
      </c>
      <c r="F304" s="245" t="s">
        <v>255</v>
      </c>
      <c r="G304" s="243"/>
      <c r="H304" s="246">
        <v>15.800000000000001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168</v>
      </c>
      <c r="AU304" s="252" t="s">
        <v>86</v>
      </c>
      <c r="AV304" s="13" t="s">
        <v>86</v>
      </c>
      <c r="AW304" s="13" t="s">
        <v>30</v>
      </c>
      <c r="AX304" s="13" t="s">
        <v>73</v>
      </c>
      <c r="AY304" s="252" t="s">
        <v>152</v>
      </c>
    </row>
    <row r="305" s="14" customFormat="1">
      <c r="A305" s="14"/>
      <c r="B305" s="254"/>
      <c r="C305" s="255"/>
      <c r="D305" s="244" t="s">
        <v>168</v>
      </c>
      <c r="E305" s="256" t="s">
        <v>1</v>
      </c>
      <c r="F305" s="257" t="s">
        <v>175</v>
      </c>
      <c r="G305" s="255"/>
      <c r="H305" s="258">
        <v>38.689999999999998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168</v>
      </c>
      <c r="AU305" s="264" t="s">
        <v>86</v>
      </c>
      <c r="AV305" s="14" t="s">
        <v>159</v>
      </c>
      <c r="AW305" s="14" t="s">
        <v>30</v>
      </c>
      <c r="AX305" s="14" t="s">
        <v>80</v>
      </c>
      <c r="AY305" s="264" t="s">
        <v>152</v>
      </c>
    </row>
    <row r="306" s="2" customFormat="1" ht="24.15" customHeight="1">
      <c r="A306" s="39"/>
      <c r="B306" s="40"/>
      <c r="C306" s="228" t="s">
        <v>425</v>
      </c>
      <c r="D306" s="228" t="s">
        <v>155</v>
      </c>
      <c r="E306" s="229" t="s">
        <v>426</v>
      </c>
      <c r="F306" s="230" t="s">
        <v>427</v>
      </c>
      <c r="G306" s="231" t="s">
        <v>307</v>
      </c>
      <c r="H306" s="286"/>
      <c r="I306" s="233"/>
      <c r="J306" s="234">
        <f>ROUND(I306*H306,2)</f>
        <v>0</v>
      </c>
      <c r="K306" s="235"/>
      <c r="L306" s="45"/>
      <c r="M306" s="236" t="s">
        <v>1</v>
      </c>
      <c r="N306" s="237" t="s">
        <v>39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196</v>
      </c>
      <c r="AT306" s="240" t="s">
        <v>155</v>
      </c>
      <c r="AU306" s="240" t="s">
        <v>86</v>
      </c>
      <c r="AY306" s="18" t="s">
        <v>152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196</v>
      </c>
      <c r="BM306" s="240" t="s">
        <v>428</v>
      </c>
    </row>
    <row r="307" s="12" customFormat="1" ht="25.92" customHeight="1">
      <c r="A307" s="12"/>
      <c r="B307" s="212"/>
      <c r="C307" s="213"/>
      <c r="D307" s="214" t="s">
        <v>72</v>
      </c>
      <c r="E307" s="215" t="s">
        <v>429</v>
      </c>
      <c r="F307" s="215" t="s">
        <v>430</v>
      </c>
      <c r="G307" s="213"/>
      <c r="H307" s="213"/>
      <c r="I307" s="216"/>
      <c r="J307" s="217">
        <f>BK307</f>
        <v>0</v>
      </c>
      <c r="K307" s="213"/>
      <c r="L307" s="218"/>
      <c r="M307" s="219"/>
      <c r="N307" s="220"/>
      <c r="O307" s="220"/>
      <c r="P307" s="221">
        <f>P308+P310+P312+P316</f>
        <v>0</v>
      </c>
      <c r="Q307" s="220"/>
      <c r="R307" s="221">
        <f>R308+R310+R312+R316</f>
        <v>0</v>
      </c>
      <c r="S307" s="220"/>
      <c r="T307" s="222">
        <f>T308+T310+T312+T316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3" t="s">
        <v>176</v>
      </c>
      <c r="AT307" s="224" t="s">
        <v>72</v>
      </c>
      <c r="AU307" s="224" t="s">
        <v>73</v>
      </c>
      <c r="AY307" s="223" t="s">
        <v>152</v>
      </c>
      <c r="BK307" s="225">
        <f>BK308+BK310+BK312+BK316</f>
        <v>0</v>
      </c>
    </row>
    <row r="308" s="12" customFormat="1" ht="22.8" customHeight="1">
      <c r="A308" s="12"/>
      <c r="B308" s="212"/>
      <c r="C308" s="213"/>
      <c r="D308" s="214" t="s">
        <v>72</v>
      </c>
      <c r="E308" s="226" t="s">
        <v>431</v>
      </c>
      <c r="F308" s="226" t="s">
        <v>432</v>
      </c>
      <c r="G308" s="213"/>
      <c r="H308" s="213"/>
      <c r="I308" s="216"/>
      <c r="J308" s="227">
        <f>BK308</f>
        <v>0</v>
      </c>
      <c r="K308" s="213"/>
      <c r="L308" s="218"/>
      <c r="M308" s="219"/>
      <c r="N308" s="220"/>
      <c r="O308" s="220"/>
      <c r="P308" s="221">
        <f>P309</f>
        <v>0</v>
      </c>
      <c r="Q308" s="220"/>
      <c r="R308" s="221">
        <f>R309</f>
        <v>0</v>
      </c>
      <c r="S308" s="220"/>
      <c r="T308" s="222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3" t="s">
        <v>176</v>
      </c>
      <c r="AT308" s="224" t="s">
        <v>72</v>
      </c>
      <c r="AU308" s="224" t="s">
        <v>80</v>
      </c>
      <c r="AY308" s="223" t="s">
        <v>152</v>
      </c>
      <c r="BK308" s="225">
        <f>BK309</f>
        <v>0</v>
      </c>
    </row>
    <row r="309" s="2" customFormat="1" ht="16.5" customHeight="1">
      <c r="A309" s="39"/>
      <c r="B309" s="40"/>
      <c r="C309" s="228" t="s">
        <v>433</v>
      </c>
      <c r="D309" s="228" t="s">
        <v>155</v>
      </c>
      <c r="E309" s="229" t="s">
        <v>434</v>
      </c>
      <c r="F309" s="230" t="s">
        <v>432</v>
      </c>
      <c r="G309" s="231" t="s">
        <v>307</v>
      </c>
      <c r="H309" s="286"/>
      <c r="I309" s="233"/>
      <c r="J309" s="234">
        <f>ROUND(I309*H309,2)</f>
        <v>0</v>
      </c>
      <c r="K309" s="235"/>
      <c r="L309" s="45"/>
      <c r="M309" s="236" t="s">
        <v>1</v>
      </c>
      <c r="N309" s="237" t="s">
        <v>39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435</v>
      </c>
      <c r="AT309" s="240" t="s">
        <v>155</v>
      </c>
      <c r="AU309" s="240" t="s">
        <v>86</v>
      </c>
      <c r="AY309" s="18" t="s">
        <v>152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435</v>
      </c>
      <c r="BM309" s="240" t="s">
        <v>436</v>
      </c>
    </row>
    <row r="310" s="12" customFormat="1" ht="22.8" customHeight="1">
      <c r="A310" s="12"/>
      <c r="B310" s="212"/>
      <c r="C310" s="213"/>
      <c r="D310" s="214" t="s">
        <v>72</v>
      </c>
      <c r="E310" s="226" t="s">
        <v>437</v>
      </c>
      <c r="F310" s="226" t="s">
        <v>438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P311</f>
        <v>0</v>
      </c>
      <c r="Q310" s="220"/>
      <c r="R310" s="221">
        <f>R311</f>
        <v>0</v>
      </c>
      <c r="S310" s="220"/>
      <c r="T310" s="222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176</v>
      </c>
      <c r="AT310" s="224" t="s">
        <v>72</v>
      </c>
      <c r="AU310" s="224" t="s">
        <v>80</v>
      </c>
      <c r="AY310" s="223" t="s">
        <v>152</v>
      </c>
      <c r="BK310" s="225">
        <f>BK311</f>
        <v>0</v>
      </c>
    </row>
    <row r="311" s="2" customFormat="1" ht="16.5" customHeight="1">
      <c r="A311" s="39"/>
      <c r="B311" s="40"/>
      <c r="C311" s="228" t="s">
        <v>439</v>
      </c>
      <c r="D311" s="228" t="s">
        <v>155</v>
      </c>
      <c r="E311" s="229" t="s">
        <v>440</v>
      </c>
      <c r="F311" s="230" t="s">
        <v>441</v>
      </c>
      <c r="G311" s="231" t="s">
        <v>442</v>
      </c>
      <c r="H311" s="232">
        <v>1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39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435</v>
      </c>
      <c r="AT311" s="240" t="s">
        <v>155</v>
      </c>
      <c r="AU311" s="240" t="s">
        <v>86</v>
      </c>
      <c r="AY311" s="18" t="s">
        <v>152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435</v>
      </c>
      <c r="BM311" s="240" t="s">
        <v>443</v>
      </c>
    </row>
    <row r="312" s="12" customFormat="1" ht="22.8" customHeight="1">
      <c r="A312" s="12"/>
      <c r="B312" s="212"/>
      <c r="C312" s="213"/>
      <c r="D312" s="214" t="s">
        <v>72</v>
      </c>
      <c r="E312" s="226" t="s">
        <v>444</v>
      </c>
      <c r="F312" s="226" t="s">
        <v>445</v>
      </c>
      <c r="G312" s="213"/>
      <c r="H312" s="213"/>
      <c r="I312" s="216"/>
      <c r="J312" s="227">
        <f>BK312</f>
        <v>0</v>
      </c>
      <c r="K312" s="213"/>
      <c r="L312" s="218"/>
      <c r="M312" s="219"/>
      <c r="N312" s="220"/>
      <c r="O312" s="220"/>
      <c r="P312" s="221">
        <f>SUM(P313:P315)</f>
        <v>0</v>
      </c>
      <c r="Q312" s="220"/>
      <c r="R312" s="221">
        <f>SUM(R313:R315)</f>
        <v>0</v>
      </c>
      <c r="S312" s="220"/>
      <c r="T312" s="222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176</v>
      </c>
      <c r="AT312" s="224" t="s">
        <v>72</v>
      </c>
      <c r="AU312" s="224" t="s">
        <v>80</v>
      </c>
      <c r="AY312" s="223" t="s">
        <v>152</v>
      </c>
      <c r="BK312" s="225">
        <f>SUM(BK313:BK315)</f>
        <v>0</v>
      </c>
    </row>
    <row r="313" s="2" customFormat="1" ht="16.5" customHeight="1">
      <c r="A313" s="39"/>
      <c r="B313" s="40"/>
      <c r="C313" s="228" t="s">
        <v>446</v>
      </c>
      <c r="D313" s="228" t="s">
        <v>155</v>
      </c>
      <c r="E313" s="229" t="s">
        <v>447</v>
      </c>
      <c r="F313" s="230" t="s">
        <v>448</v>
      </c>
      <c r="G313" s="231" t="s">
        <v>442</v>
      </c>
      <c r="H313" s="232">
        <v>1</v>
      </c>
      <c r="I313" s="233"/>
      <c r="J313" s="234">
        <f>ROUND(I313*H313,2)</f>
        <v>0</v>
      </c>
      <c r="K313" s="235"/>
      <c r="L313" s="45"/>
      <c r="M313" s="236" t="s">
        <v>1</v>
      </c>
      <c r="N313" s="237" t="s">
        <v>39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435</v>
      </c>
      <c r="AT313" s="240" t="s">
        <v>155</v>
      </c>
      <c r="AU313" s="240" t="s">
        <v>86</v>
      </c>
      <c r="AY313" s="18" t="s">
        <v>152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86</v>
      </c>
      <c r="BK313" s="241">
        <f>ROUND(I313*H313,2)</f>
        <v>0</v>
      </c>
      <c r="BL313" s="18" t="s">
        <v>435</v>
      </c>
      <c r="BM313" s="240" t="s">
        <v>449</v>
      </c>
    </row>
    <row r="314" s="2" customFormat="1">
      <c r="A314" s="39"/>
      <c r="B314" s="40"/>
      <c r="C314" s="41"/>
      <c r="D314" s="244" t="s">
        <v>450</v>
      </c>
      <c r="E314" s="41"/>
      <c r="F314" s="287" t="s">
        <v>451</v>
      </c>
      <c r="G314" s="41"/>
      <c r="H314" s="41"/>
      <c r="I314" s="288"/>
      <c r="J314" s="41"/>
      <c r="K314" s="41"/>
      <c r="L314" s="45"/>
      <c r="M314" s="289"/>
      <c r="N314" s="290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450</v>
      </c>
      <c r="AU314" s="18" t="s">
        <v>86</v>
      </c>
    </row>
    <row r="315" s="2" customFormat="1" ht="16.5" customHeight="1">
      <c r="A315" s="39"/>
      <c r="B315" s="40"/>
      <c r="C315" s="228" t="s">
        <v>452</v>
      </c>
      <c r="D315" s="228" t="s">
        <v>155</v>
      </c>
      <c r="E315" s="229" t="s">
        <v>453</v>
      </c>
      <c r="F315" s="230" t="s">
        <v>454</v>
      </c>
      <c r="G315" s="231" t="s">
        <v>442</v>
      </c>
      <c r="H315" s="232">
        <v>1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39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435</v>
      </c>
      <c r="AT315" s="240" t="s">
        <v>155</v>
      </c>
      <c r="AU315" s="240" t="s">
        <v>86</v>
      </c>
      <c r="AY315" s="18" t="s">
        <v>152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435</v>
      </c>
      <c r="BM315" s="240" t="s">
        <v>455</v>
      </c>
    </row>
    <row r="316" s="12" customFormat="1" ht="22.8" customHeight="1">
      <c r="A316" s="12"/>
      <c r="B316" s="212"/>
      <c r="C316" s="213"/>
      <c r="D316" s="214" t="s">
        <v>72</v>
      </c>
      <c r="E316" s="226" t="s">
        <v>456</v>
      </c>
      <c r="F316" s="226" t="s">
        <v>457</v>
      </c>
      <c r="G316" s="213"/>
      <c r="H316" s="213"/>
      <c r="I316" s="216"/>
      <c r="J316" s="227">
        <f>BK316</f>
        <v>0</v>
      </c>
      <c r="K316" s="213"/>
      <c r="L316" s="218"/>
      <c r="M316" s="219"/>
      <c r="N316" s="220"/>
      <c r="O316" s="220"/>
      <c r="P316" s="221">
        <f>SUM(P317:P318)</f>
        <v>0</v>
      </c>
      <c r="Q316" s="220"/>
      <c r="R316" s="221">
        <f>SUM(R317:R318)</f>
        <v>0</v>
      </c>
      <c r="S316" s="220"/>
      <c r="T316" s="222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3" t="s">
        <v>176</v>
      </c>
      <c r="AT316" s="224" t="s">
        <v>72</v>
      </c>
      <c r="AU316" s="224" t="s">
        <v>80</v>
      </c>
      <c r="AY316" s="223" t="s">
        <v>152</v>
      </c>
      <c r="BK316" s="225">
        <f>SUM(BK317:BK318)</f>
        <v>0</v>
      </c>
    </row>
    <row r="317" s="2" customFormat="1" ht="16.5" customHeight="1">
      <c r="A317" s="39"/>
      <c r="B317" s="40"/>
      <c r="C317" s="228" t="s">
        <v>458</v>
      </c>
      <c r="D317" s="228" t="s">
        <v>155</v>
      </c>
      <c r="E317" s="229" t="s">
        <v>459</v>
      </c>
      <c r="F317" s="230" t="s">
        <v>460</v>
      </c>
      <c r="G317" s="231" t="s">
        <v>442</v>
      </c>
      <c r="H317" s="232">
        <v>1</v>
      </c>
      <c r="I317" s="233"/>
      <c r="J317" s="234">
        <f>ROUND(I317*H317,2)</f>
        <v>0</v>
      </c>
      <c r="K317" s="235"/>
      <c r="L317" s="45"/>
      <c r="M317" s="236" t="s">
        <v>1</v>
      </c>
      <c r="N317" s="237" t="s">
        <v>39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435</v>
      </c>
      <c r="AT317" s="240" t="s">
        <v>155</v>
      </c>
      <c r="AU317" s="240" t="s">
        <v>86</v>
      </c>
      <c r="AY317" s="18" t="s">
        <v>152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86</v>
      </c>
      <c r="BK317" s="241">
        <f>ROUND(I317*H317,2)</f>
        <v>0</v>
      </c>
      <c r="BL317" s="18" t="s">
        <v>435</v>
      </c>
      <c r="BM317" s="240" t="s">
        <v>461</v>
      </c>
    </row>
    <row r="318" s="2" customFormat="1">
      <c r="A318" s="39"/>
      <c r="B318" s="40"/>
      <c r="C318" s="41"/>
      <c r="D318" s="244" t="s">
        <v>450</v>
      </c>
      <c r="E318" s="41"/>
      <c r="F318" s="287" t="s">
        <v>462</v>
      </c>
      <c r="G318" s="41"/>
      <c r="H318" s="41"/>
      <c r="I318" s="288"/>
      <c r="J318" s="41"/>
      <c r="K318" s="41"/>
      <c r="L318" s="45"/>
      <c r="M318" s="291"/>
      <c r="N318" s="292"/>
      <c r="O318" s="293"/>
      <c r="P318" s="293"/>
      <c r="Q318" s="293"/>
      <c r="R318" s="293"/>
      <c r="S318" s="293"/>
      <c r="T318" s="294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450</v>
      </c>
      <c r="AU318" s="18" t="s">
        <v>86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zegFHP6bP33IyOGzBX6nm7mDnT59DxfT32MP1q9iP884Dnapg6/onAhCYf30tgvCcUHeIhBluqmu4ZvLsUpSDQ==" hashValue="+FQ/Pi6XrW2zzJPwcPjKysRE94CUeZXMyt2RYfQeNeTmoHjolwE2Ss1DSLzeA5rgMD3o9qGR7UL2+B+t46kmXQ==" algorithmName="SHA-512" password="CC35"/>
  <autoFilter ref="C134:K3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ROUND((SUM(BE125:BE140)),  2)</f>
        <v>0</v>
      </c>
      <c r="G35" s="39"/>
      <c r="H35" s="39"/>
      <c r="I35" s="165">
        <v>0.20999999999999999</v>
      </c>
      <c r="J35" s="164">
        <f>ROUND(((SUM(BE125:BE140))*I35),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ROUND((SUM(BF125:BF140)),  2)</f>
        <v>0</v>
      </c>
      <c r="G36" s="39"/>
      <c r="H36" s="39"/>
      <c r="I36" s="165">
        <v>0.12</v>
      </c>
      <c r="J36" s="164">
        <f>ROUND(((SUM(BF125:BF140))*I36),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ROUND((SUM(BG125:BG140)),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ROUND((SUM(BH125:BH140)),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ROUND((SUM(BI125:BI140)),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530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29-02 - investice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464</v>
      </c>
      <c r="E101" s="197"/>
      <c r="F101" s="197"/>
      <c r="G101" s="197"/>
      <c r="H101" s="197"/>
      <c r="I101" s="197"/>
      <c r="J101" s="198">
        <f>J134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132</v>
      </c>
      <c r="E102" s="192"/>
      <c r="F102" s="192"/>
      <c r="G102" s="192"/>
      <c r="H102" s="192"/>
      <c r="I102" s="192"/>
      <c r="J102" s="193">
        <f>J138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J139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Václava Jiříkovského 27-31, Ostrava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113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530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29-02 - investice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33" t="s">
        <v>22</v>
      </c>
      <c r="J119" s="80" t="str">
        <f>IF(J14="","",J14)</f>
        <v>5. 3. 2025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33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138</v>
      </c>
      <c r="D124" s="203" t="s">
        <v>58</v>
      </c>
      <c r="E124" s="203" t="s">
        <v>54</v>
      </c>
      <c r="F124" s="203" t="s">
        <v>55</v>
      </c>
      <c r="G124" s="203" t="s">
        <v>139</v>
      </c>
      <c r="H124" s="203" t="s">
        <v>140</v>
      </c>
      <c r="I124" s="203" t="s">
        <v>141</v>
      </c>
      <c r="J124" s="204" t="s">
        <v>119</v>
      </c>
      <c r="K124" s="205" t="s">
        <v>142</v>
      </c>
      <c r="L124" s="206"/>
      <c r="M124" s="101" t="s">
        <v>1</v>
      </c>
      <c r="N124" s="102" t="s">
        <v>37</v>
      </c>
      <c r="O124" s="102" t="s">
        <v>143</v>
      </c>
      <c r="P124" s="102" t="s">
        <v>144</v>
      </c>
      <c r="Q124" s="102" t="s">
        <v>145</v>
      </c>
      <c r="R124" s="102" t="s">
        <v>146</v>
      </c>
      <c r="S124" s="102" t="s">
        <v>147</v>
      </c>
      <c r="T124" s="103" t="s">
        <v>148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149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P126+P138</f>
        <v>0</v>
      </c>
      <c r="Q125" s="105"/>
      <c r="R125" s="209">
        <f>R126+R138</f>
        <v>0.9975227900000001</v>
      </c>
      <c r="S125" s="105"/>
      <c r="T125" s="210">
        <f>T126+T138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11">
        <f>BK126+BK138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188</v>
      </c>
      <c r="F126" s="215" t="s">
        <v>189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P127+P134</f>
        <v>0</v>
      </c>
      <c r="Q126" s="220"/>
      <c r="R126" s="221">
        <f>R127+R134</f>
        <v>0.9975227900000001</v>
      </c>
      <c r="S126" s="220"/>
      <c r="T126" s="222">
        <f>T127+T134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72</v>
      </c>
      <c r="AU126" s="224" t="s">
        <v>73</v>
      </c>
      <c r="AY126" s="223" t="s">
        <v>152</v>
      </c>
      <c r="BK126" s="225">
        <f>BK127+BK134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309</v>
      </c>
      <c r="F127" s="226" t="s">
        <v>310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SUM(P128:P133)</f>
        <v>0</v>
      </c>
      <c r="Q127" s="220"/>
      <c r="R127" s="221">
        <f>SUM(R128:R133)</f>
        <v>0.97904279000000005</v>
      </c>
      <c r="S127" s="220"/>
      <c r="T127" s="22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86</v>
      </c>
      <c r="AT127" s="224" t="s">
        <v>72</v>
      </c>
      <c r="AU127" s="224" t="s">
        <v>80</v>
      </c>
      <c r="AY127" s="223" t="s">
        <v>152</v>
      </c>
      <c r="BK127" s="225">
        <f>SUM(BK128:BK133)</f>
        <v>0</v>
      </c>
    </row>
    <row r="128" s="2" customFormat="1" ht="24.15" customHeight="1">
      <c r="A128" s="39"/>
      <c r="B128" s="40"/>
      <c r="C128" s="228" t="s">
        <v>80</v>
      </c>
      <c r="D128" s="228" t="s">
        <v>155</v>
      </c>
      <c r="E128" s="229" t="s">
        <v>465</v>
      </c>
      <c r="F128" s="230" t="s">
        <v>466</v>
      </c>
      <c r="G128" s="231" t="s">
        <v>201</v>
      </c>
      <c r="H128" s="232">
        <v>206.81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39</v>
      </c>
      <c r="O128" s="92"/>
      <c r="P128" s="238">
        <f>O128*H128</f>
        <v>0</v>
      </c>
      <c r="Q128" s="238">
        <v>0.0011590000000000001</v>
      </c>
      <c r="R128" s="238">
        <f>Q128*H128</f>
        <v>0.23969279000000002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196</v>
      </c>
      <c r="AT128" s="240" t="s">
        <v>155</v>
      </c>
      <c r="AU128" s="240" t="s">
        <v>86</v>
      </c>
      <c r="AY128" s="18" t="s">
        <v>152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196</v>
      </c>
      <c r="BM128" s="240" t="s">
        <v>548</v>
      </c>
    </row>
    <row r="129" s="15" customFormat="1">
      <c r="A129" s="15"/>
      <c r="B129" s="265"/>
      <c r="C129" s="266"/>
      <c r="D129" s="244" t="s">
        <v>168</v>
      </c>
      <c r="E129" s="267" t="s">
        <v>1</v>
      </c>
      <c r="F129" s="268" t="s">
        <v>468</v>
      </c>
      <c r="G129" s="266"/>
      <c r="H129" s="267" t="s">
        <v>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168</v>
      </c>
      <c r="AU129" s="274" t="s">
        <v>86</v>
      </c>
      <c r="AV129" s="15" t="s">
        <v>80</v>
      </c>
      <c r="AW129" s="15" t="s">
        <v>30</v>
      </c>
      <c r="AX129" s="15" t="s">
        <v>73</v>
      </c>
      <c r="AY129" s="274" t="s">
        <v>152</v>
      </c>
    </row>
    <row r="130" s="13" customFormat="1">
      <c r="A130" s="13"/>
      <c r="B130" s="242"/>
      <c r="C130" s="243"/>
      <c r="D130" s="244" t="s">
        <v>168</v>
      </c>
      <c r="E130" s="253" t="s">
        <v>1</v>
      </c>
      <c r="F130" s="245" t="s">
        <v>334</v>
      </c>
      <c r="G130" s="243"/>
      <c r="H130" s="246">
        <v>206.81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168</v>
      </c>
      <c r="AU130" s="252" t="s">
        <v>86</v>
      </c>
      <c r="AV130" s="13" t="s">
        <v>86</v>
      </c>
      <c r="AW130" s="13" t="s">
        <v>30</v>
      </c>
      <c r="AX130" s="13" t="s">
        <v>80</v>
      </c>
      <c r="AY130" s="252" t="s">
        <v>152</v>
      </c>
    </row>
    <row r="131" s="2" customFormat="1" ht="16.5" customHeight="1">
      <c r="A131" s="39"/>
      <c r="B131" s="40"/>
      <c r="C131" s="275" t="s">
        <v>86</v>
      </c>
      <c r="D131" s="275" t="s">
        <v>210</v>
      </c>
      <c r="E131" s="276" t="s">
        <v>469</v>
      </c>
      <c r="F131" s="277" t="s">
        <v>470</v>
      </c>
      <c r="G131" s="278" t="s">
        <v>362</v>
      </c>
      <c r="H131" s="279">
        <v>29.574000000000002</v>
      </c>
      <c r="I131" s="280"/>
      <c r="J131" s="281">
        <f>ROUND(I131*H131,2)</f>
        <v>0</v>
      </c>
      <c r="K131" s="282"/>
      <c r="L131" s="283"/>
      <c r="M131" s="284" t="s">
        <v>1</v>
      </c>
      <c r="N131" s="285" t="s">
        <v>39</v>
      </c>
      <c r="O131" s="92"/>
      <c r="P131" s="238">
        <f>O131*H131</f>
        <v>0</v>
      </c>
      <c r="Q131" s="238">
        <v>0.025000000000000001</v>
      </c>
      <c r="R131" s="238">
        <f>Q131*H131</f>
        <v>0.73935000000000006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213</v>
      </c>
      <c r="AT131" s="240" t="s">
        <v>210</v>
      </c>
      <c r="AU131" s="240" t="s">
        <v>86</v>
      </c>
      <c r="AY131" s="18" t="s">
        <v>152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196</v>
      </c>
      <c r="BM131" s="240" t="s">
        <v>549</v>
      </c>
    </row>
    <row r="132" s="13" customFormat="1">
      <c r="A132" s="13"/>
      <c r="B132" s="242"/>
      <c r="C132" s="243"/>
      <c r="D132" s="244" t="s">
        <v>168</v>
      </c>
      <c r="E132" s="253" t="s">
        <v>1</v>
      </c>
      <c r="F132" s="245" t="s">
        <v>472</v>
      </c>
      <c r="G132" s="243"/>
      <c r="H132" s="246">
        <v>29.574000000000002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168</v>
      </c>
      <c r="AU132" s="252" t="s">
        <v>86</v>
      </c>
      <c r="AV132" s="13" t="s">
        <v>86</v>
      </c>
      <c r="AW132" s="13" t="s">
        <v>30</v>
      </c>
      <c r="AX132" s="13" t="s">
        <v>80</v>
      </c>
      <c r="AY132" s="252" t="s">
        <v>152</v>
      </c>
    </row>
    <row r="133" s="2" customFormat="1" ht="24.15" customHeight="1">
      <c r="A133" s="39"/>
      <c r="B133" s="40"/>
      <c r="C133" s="228" t="s">
        <v>164</v>
      </c>
      <c r="D133" s="228" t="s">
        <v>155</v>
      </c>
      <c r="E133" s="229" t="s">
        <v>367</v>
      </c>
      <c r="F133" s="230" t="s">
        <v>368</v>
      </c>
      <c r="G133" s="231" t="s">
        <v>307</v>
      </c>
      <c r="H133" s="286"/>
      <c r="I133" s="233"/>
      <c r="J133" s="234">
        <f>ROUND(I133*H133,2)</f>
        <v>0</v>
      </c>
      <c r="K133" s="235"/>
      <c r="L133" s="45"/>
      <c r="M133" s="236" t="s">
        <v>1</v>
      </c>
      <c r="N133" s="237" t="s">
        <v>39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196</v>
      </c>
      <c r="AT133" s="240" t="s">
        <v>155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196</v>
      </c>
      <c r="BM133" s="240" t="s">
        <v>550</v>
      </c>
    </row>
    <row r="134" s="12" customFormat="1" ht="22.8" customHeight="1">
      <c r="A134" s="12"/>
      <c r="B134" s="212"/>
      <c r="C134" s="213"/>
      <c r="D134" s="214" t="s">
        <v>72</v>
      </c>
      <c r="E134" s="226" t="s">
        <v>474</v>
      </c>
      <c r="F134" s="226" t="s">
        <v>475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SUM(P135:P137)</f>
        <v>0</v>
      </c>
      <c r="Q134" s="220"/>
      <c r="R134" s="221">
        <f>SUM(R135:R137)</f>
        <v>0.01848</v>
      </c>
      <c r="S134" s="220"/>
      <c r="T134" s="22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86</v>
      </c>
      <c r="AT134" s="224" t="s">
        <v>72</v>
      </c>
      <c r="AU134" s="224" t="s">
        <v>80</v>
      </c>
      <c r="AY134" s="223" t="s">
        <v>152</v>
      </c>
      <c r="BK134" s="225">
        <f>SUM(BK135:BK137)</f>
        <v>0</v>
      </c>
    </row>
    <row r="135" s="2" customFormat="1" ht="24.15" customHeight="1">
      <c r="A135" s="39"/>
      <c r="B135" s="40"/>
      <c r="C135" s="228" t="s">
        <v>159</v>
      </c>
      <c r="D135" s="228" t="s">
        <v>155</v>
      </c>
      <c r="E135" s="229" t="s">
        <v>476</v>
      </c>
      <c r="F135" s="230" t="s">
        <v>477</v>
      </c>
      <c r="G135" s="231" t="s">
        <v>195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196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196</v>
      </c>
      <c r="BM135" s="240" t="s">
        <v>551</v>
      </c>
    </row>
    <row r="136" s="2" customFormat="1" ht="24.15" customHeight="1">
      <c r="A136" s="39"/>
      <c r="B136" s="40"/>
      <c r="C136" s="275" t="s">
        <v>176</v>
      </c>
      <c r="D136" s="275" t="s">
        <v>210</v>
      </c>
      <c r="E136" s="276" t="s">
        <v>479</v>
      </c>
      <c r="F136" s="277" t="s">
        <v>480</v>
      </c>
      <c r="G136" s="278" t="s">
        <v>195</v>
      </c>
      <c r="H136" s="279">
        <v>1</v>
      </c>
      <c r="I136" s="280"/>
      <c r="J136" s="281">
        <f>ROUND(I136*H136,2)</f>
        <v>0</v>
      </c>
      <c r="K136" s="282"/>
      <c r="L136" s="283"/>
      <c r="M136" s="284" t="s">
        <v>1</v>
      </c>
      <c r="N136" s="285" t="s">
        <v>39</v>
      </c>
      <c r="O136" s="92"/>
      <c r="P136" s="238">
        <f>O136*H136</f>
        <v>0</v>
      </c>
      <c r="Q136" s="238">
        <v>0.01848</v>
      </c>
      <c r="R136" s="238">
        <f>Q136*H136</f>
        <v>0.01848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213</v>
      </c>
      <c r="AT136" s="240" t="s">
        <v>210</v>
      </c>
      <c r="AU136" s="240" t="s">
        <v>86</v>
      </c>
      <c r="AY136" s="18" t="s">
        <v>152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196</v>
      </c>
      <c r="BM136" s="240" t="s">
        <v>552</v>
      </c>
    </row>
    <row r="137" s="2" customFormat="1" ht="24.15" customHeight="1">
      <c r="A137" s="39"/>
      <c r="B137" s="40"/>
      <c r="C137" s="228" t="s">
        <v>182</v>
      </c>
      <c r="D137" s="228" t="s">
        <v>155</v>
      </c>
      <c r="E137" s="229" t="s">
        <v>482</v>
      </c>
      <c r="F137" s="230" t="s">
        <v>483</v>
      </c>
      <c r="G137" s="231" t="s">
        <v>307</v>
      </c>
      <c r="H137" s="286"/>
      <c r="I137" s="233"/>
      <c r="J137" s="234">
        <f>ROUND(I137*H137,2)</f>
        <v>0</v>
      </c>
      <c r="K137" s="235"/>
      <c r="L137" s="45"/>
      <c r="M137" s="236" t="s">
        <v>1</v>
      </c>
      <c r="N137" s="237" t="s">
        <v>39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196</v>
      </c>
      <c r="AT137" s="240" t="s">
        <v>155</v>
      </c>
      <c r="AU137" s="240" t="s">
        <v>86</v>
      </c>
      <c r="AY137" s="18" t="s">
        <v>152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196</v>
      </c>
      <c r="BM137" s="240" t="s">
        <v>553</v>
      </c>
    </row>
    <row r="138" s="12" customFormat="1" ht="25.92" customHeight="1">
      <c r="A138" s="12"/>
      <c r="B138" s="212"/>
      <c r="C138" s="213"/>
      <c r="D138" s="214" t="s">
        <v>72</v>
      </c>
      <c r="E138" s="215" t="s">
        <v>429</v>
      </c>
      <c r="F138" s="215" t="s">
        <v>430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</f>
        <v>0</v>
      </c>
      <c r="Q138" s="220"/>
      <c r="R138" s="221">
        <f>R139</f>
        <v>0</v>
      </c>
      <c r="S138" s="220"/>
      <c r="T138" s="22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176</v>
      </c>
      <c r="AT138" s="224" t="s">
        <v>72</v>
      </c>
      <c r="AU138" s="224" t="s">
        <v>73</v>
      </c>
      <c r="AY138" s="223" t="s">
        <v>152</v>
      </c>
      <c r="BK138" s="225">
        <f>BK139</f>
        <v>0</v>
      </c>
    </row>
    <row r="139" s="12" customFormat="1" ht="22.8" customHeight="1">
      <c r="A139" s="12"/>
      <c r="B139" s="212"/>
      <c r="C139" s="213"/>
      <c r="D139" s="214" t="s">
        <v>72</v>
      </c>
      <c r="E139" s="226" t="s">
        <v>431</v>
      </c>
      <c r="F139" s="226" t="s">
        <v>432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P140</f>
        <v>0</v>
      </c>
      <c r="Q139" s="220"/>
      <c r="R139" s="221">
        <f>R140</f>
        <v>0</v>
      </c>
      <c r="S139" s="220"/>
      <c r="T139" s="22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176</v>
      </c>
      <c r="AT139" s="224" t="s">
        <v>72</v>
      </c>
      <c r="AU139" s="224" t="s">
        <v>80</v>
      </c>
      <c r="AY139" s="223" t="s">
        <v>152</v>
      </c>
      <c r="BK139" s="225">
        <f>BK140</f>
        <v>0</v>
      </c>
    </row>
    <row r="140" s="2" customFormat="1" ht="16.5" customHeight="1">
      <c r="A140" s="39"/>
      <c r="B140" s="40"/>
      <c r="C140" s="228" t="s">
        <v>192</v>
      </c>
      <c r="D140" s="228" t="s">
        <v>155</v>
      </c>
      <c r="E140" s="229" t="s">
        <v>434</v>
      </c>
      <c r="F140" s="230" t="s">
        <v>432</v>
      </c>
      <c r="G140" s="231" t="s">
        <v>307</v>
      </c>
      <c r="H140" s="286"/>
      <c r="I140" s="233"/>
      <c r="J140" s="234">
        <f>ROUND(I140*H140,2)</f>
        <v>0</v>
      </c>
      <c r="K140" s="235"/>
      <c r="L140" s="45"/>
      <c r="M140" s="295" t="s">
        <v>1</v>
      </c>
      <c r="N140" s="296" t="s">
        <v>39</v>
      </c>
      <c r="O140" s="293"/>
      <c r="P140" s="297">
        <f>O140*H140</f>
        <v>0</v>
      </c>
      <c r="Q140" s="297">
        <v>0</v>
      </c>
      <c r="R140" s="297">
        <f>Q140*H140</f>
        <v>0</v>
      </c>
      <c r="S140" s="297">
        <v>0</v>
      </c>
      <c r="T140" s="29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435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435</v>
      </c>
      <c r="BM140" s="240" t="s">
        <v>554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BU/452qXEM5bBsdpgbu6PdSGZ6zRJFpH2/3AAq8T6Z7cwGTSOIvF4ctjQIfL9W4ylLBdK4sgLdPyrUO4FPi3jQ==" hashValue="MRN3d/vXnKSZ3F6YnBkSHezXIvS5xnu5PIEfk3LYtzc9x83ynMkseIsGgn2fZJMjcvhlcQLiuUCF10V5/x0wfg==" algorithmName="SHA-512" password="CC35"/>
  <autoFilter ref="C124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555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ROUND((SUM(BE128:BE181)),  2)</f>
        <v>0</v>
      </c>
      <c r="G35" s="39"/>
      <c r="H35" s="39"/>
      <c r="I35" s="165">
        <v>0.20999999999999999</v>
      </c>
      <c r="J35" s="164">
        <f>ROUND(((SUM(BE128:BE181))*I35),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ROUND((SUM(BF128:BF181)),  2)</f>
        <v>0</v>
      </c>
      <c r="G36" s="39"/>
      <c r="H36" s="39"/>
      <c r="I36" s="165">
        <v>0.12</v>
      </c>
      <c r="J36" s="164">
        <f>ROUND(((SUM(BF128:BF181))*I36),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ROUND((SUM(BG128:BG181)),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ROUND((SUM(BH128:BH181)),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ROUND((SUM(BI128:BI181)),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530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29-03 - strojovna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J138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J168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132</v>
      </c>
      <c r="E104" s="192"/>
      <c r="F104" s="192"/>
      <c r="G104" s="192"/>
      <c r="H104" s="192"/>
      <c r="I104" s="192"/>
      <c r="J104" s="193">
        <f>J177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133</v>
      </c>
      <c r="E105" s="197"/>
      <c r="F105" s="197"/>
      <c r="G105" s="197"/>
      <c r="H105" s="197"/>
      <c r="I105" s="197"/>
      <c r="J105" s="198">
        <f>J178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135</v>
      </c>
      <c r="E106" s="197"/>
      <c r="F106" s="197"/>
      <c r="G106" s="197"/>
      <c r="H106" s="197"/>
      <c r="I106" s="197"/>
      <c r="J106" s="198">
        <f>J180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Václava Jiříkovského 27-31, Ostrava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113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530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29-03 - strojovna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5. 3. 2025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 xml:space="preserve"> </v>
      </c>
      <c r="G124" s="41"/>
      <c r="H124" s="41"/>
      <c r="I124" s="33" t="s">
        <v>29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IF(E20="","",E20)</f>
        <v>Vyplň údaj</v>
      </c>
      <c r="G125" s="41"/>
      <c r="H125" s="41"/>
      <c r="I125" s="33" t="s">
        <v>31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138</v>
      </c>
      <c r="D127" s="203" t="s">
        <v>58</v>
      </c>
      <c r="E127" s="203" t="s">
        <v>54</v>
      </c>
      <c r="F127" s="203" t="s">
        <v>55</v>
      </c>
      <c r="G127" s="203" t="s">
        <v>139</v>
      </c>
      <c r="H127" s="203" t="s">
        <v>140</v>
      </c>
      <c r="I127" s="203" t="s">
        <v>141</v>
      </c>
      <c r="J127" s="204" t="s">
        <v>119</v>
      </c>
      <c r="K127" s="205" t="s">
        <v>142</v>
      </c>
      <c r="L127" s="206"/>
      <c r="M127" s="101" t="s">
        <v>1</v>
      </c>
      <c r="N127" s="102" t="s">
        <v>37</v>
      </c>
      <c r="O127" s="102" t="s">
        <v>143</v>
      </c>
      <c r="P127" s="102" t="s">
        <v>144</v>
      </c>
      <c r="Q127" s="102" t="s">
        <v>145</v>
      </c>
      <c r="R127" s="102" t="s">
        <v>146</v>
      </c>
      <c r="S127" s="102" t="s">
        <v>147</v>
      </c>
      <c r="T127" s="103" t="s">
        <v>148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149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P129+P138+P177</f>
        <v>0</v>
      </c>
      <c r="Q128" s="105"/>
      <c r="R128" s="209">
        <f>R129+R138+R177</f>
        <v>0.18458355058999998</v>
      </c>
      <c r="S128" s="105"/>
      <c r="T128" s="210">
        <f>T129+T138+T177</f>
        <v>0.13566270000000003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121</v>
      </c>
      <c r="BK128" s="211">
        <f>BK129+BK138+BK177</f>
        <v>0</v>
      </c>
    </row>
    <row r="129" s="12" customFormat="1" ht="25.92" customHeight="1">
      <c r="A129" s="12"/>
      <c r="B129" s="212"/>
      <c r="C129" s="213"/>
      <c r="D129" s="214" t="s">
        <v>72</v>
      </c>
      <c r="E129" s="215" t="s">
        <v>150</v>
      </c>
      <c r="F129" s="215" t="s">
        <v>151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80</v>
      </c>
      <c r="AT129" s="224" t="s">
        <v>72</v>
      </c>
      <c r="AU129" s="224" t="s">
        <v>73</v>
      </c>
      <c r="AY129" s="223" t="s">
        <v>152</v>
      </c>
      <c r="BK129" s="225">
        <f>BK130</f>
        <v>0</v>
      </c>
    </row>
    <row r="130" s="12" customFormat="1" ht="22.8" customHeight="1">
      <c r="A130" s="12"/>
      <c r="B130" s="212"/>
      <c r="C130" s="213"/>
      <c r="D130" s="214" t="s">
        <v>72</v>
      </c>
      <c r="E130" s="226" t="s">
        <v>153</v>
      </c>
      <c r="F130" s="226" t="s">
        <v>154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SUM(P131:P137)</f>
        <v>0</v>
      </c>
      <c r="Q130" s="220"/>
      <c r="R130" s="221">
        <f>SUM(R131:R137)</f>
        <v>0</v>
      </c>
      <c r="S130" s="220"/>
      <c r="T130" s="22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80</v>
      </c>
      <c r="AT130" s="224" t="s">
        <v>72</v>
      </c>
      <c r="AU130" s="224" t="s">
        <v>80</v>
      </c>
      <c r="AY130" s="223" t="s">
        <v>152</v>
      </c>
      <c r="BK130" s="225">
        <f>SUM(BK131:BK137)</f>
        <v>0</v>
      </c>
    </row>
    <row r="131" s="2" customFormat="1" ht="24.15" customHeight="1">
      <c r="A131" s="39"/>
      <c r="B131" s="40"/>
      <c r="C131" s="228" t="s">
        <v>80</v>
      </c>
      <c r="D131" s="228" t="s">
        <v>155</v>
      </c>
      <c r="E131" s="229" t="s">
        <v>156</v>
      </c>
      <c r="F131" s="230" t="s">
        <v>157</v>
      </c>
      <c r="G131" s="231" t="s">
        <v>158</v>
      </c>
      <c r="H131" s="232">
        <v>0.13600000000000001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39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159</v>
      </c>
      <c r="AT131" s="240" t="s">
        <v>155</v>
      </c>
      <c r="AU131" s="240" t="s">
        <v>86</v>
      </c>
      <c r="AY131" s="18" t="s">
        <v>152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159</v>
      </c>
      <c r="BM131" s="240" t="s">
        <v>487</v>
      </c>
    </row>
    <row r="132" s="2" customFormat="1" ht="24.15" customHeight="1">
      <c r="A132" s="39"/>
      <c r="B132" s="40"/>
      <c r="C132" s="228" t="s">
        <v>86</v>
      </c>
      <c r="D132" s="228" t="s">
        <v>155</v>
      </c>
      <c r="E132" s="229" t="s">
        <v>161</v>
      </c>
      <c r="F132" s="230" t="s">
        <v>162</v>
      </c>
      <c r="G132" s="231" t="s">
        <v>158</v>
      </c>
      <c r="H132" s="232">
        <v>0.13600000000000001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39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159</v>
      </c>
      <c r="AT132" s="240" t="s">
        <v>155</v>
      </c>
      <c r="AU132" s="240" t="s">
        <v>86</v>
      </c>
      <c r="AY132" s="18" t="s">
        <v>152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159</v>
      </c>
      <c r="BM132" s="240" t="s">
        <v>488</v>
      </c>
    </row>
    <row r="133" s="2" customFormat="1" ht="24.15" customHeight="1">
      <c r="A133" s="39"/>
      <c r="B133" s="40"/>
      <c r="C133" s="228" t="s">
        <v>164</v>
      </c>
      <c r="D133" s="228" t="s">
        <v>155</v>
      </c>
      <c r="E133" s="229" t="s">
        <v>165</v>
      </c>
      <c r="F133" s="230" t="s">
        <v>166</v>
      </c>
      <c r="G133" s="231" t="s">
        <v>158</v>
      </c>
      <c r="H133" s="232">
        <v>1.9039999999999999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39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159</v>
      </c>
      <c r="AT133" s="240" t="s">
        <v>155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159</v>
      </c>
      <c r="BM133" s="240" t="s">
        <v>489</v>
      </c>
    </row>
    <row r="134" s="13" customFormat="1">
      <c r="A134" s="13"/>
      <c r="B134" s="242"/>
      <c r="C134" s="243"/>
      <c r="D134" s="244" t="s">
        <v>168</v>
      </c>
      <c r="E134" s="243"/>
      <c r="F134" s="245" t="s">
        <v>490</v>
      </c>
      <c r="G134" s="243"/>
      <c r="H134" s="246">
        <v>1.9039999999999999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168</v>
      </c>
      <c r="AU134" s="252" t="s">
        <v>86</v>
      </c>
      <c r="AV134" s="13" t="s">
        <v>86</v>
      </c>
      <c r="AW134" s="13" t="s">
        <v>4</v>
      </c>
      <c r="AX134" s="13" t="s">
        <v>80</v>
      </c>
      <c r="AY134" s="252" t="s">
        <v>152</v>
      </c>
    </row>
    <row r="135" s="2" customFormat="1" ht="37.8" customHeight="1">
      <c r="A135" s="39"/>
      <c r="B135" s="40"/>
      <c r="C135" s="228" t="s">
        <v>159</v>
      </c>
      <c r="D135" s="228" t="s">
        <v>155</v>
      </c>
      <c r="E135" s="229" t="s">
        <v>177</v>
      </c>
      <c r="F135" s="230" t="s">
        <v>178</v>
      </c>
      <c r="G135" s="231" t="s">
        <v>158</v>
      </c>
      <c r="H135" s="232">
        <v>0.88100000000000001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159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159</v>
      </c>
      <c r="BM135" s="240" t="s">
        <v>491</v>
      </c>
    </row>
    <row r="136" s="15" customFormat="1">
      <c r="A136" s="15"/>
      <c r="B136" s="265"/>
      <c r="C136" s="266"/>
      <c r="D136" s="244" t="s">
        <v>168</v>
      </c>
      <c r="E136" s="267" t="s">
        <v>1</v>
      </c>
      <c r="F136" s="268" t="s">
        <v>180</v>
      </c>
      <c r="G136" s="266"/>
      <c r="H136" s="267" t="s">
        <v>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168</v>
      </c>
      <c r="AU136" s="274" t="s">
        <v>86</v>
      </c>
      <c r="AV136" s="15" t="s">
        <v>80</v>
      </c>
      <c r="AW136" s="15" t="s">
        <v>30</v>
      </c>
      <c r="AX136" s="15" t="s">
        <v>73</v>
      </c>
      <c r="AY136" s="274" t="s">
        <v>152</v>
      </c>
    </row>
    <row r="137" s="13" customFormat="1">
      <c r="A137" s="13"/>
      <c r="B137" s="242"/>
      <c r="C137" s="243"/>
      <c r="D137" s="244" t="s">
        <v>168</v>
      </c>
      <c r="E137" s="253" t="s">
        <v>1</v>
      </c>
      <c r="F137" s="245" t="s">
        <v>181</v>
      </c>
      <c r="G137" s="243"/>
      <c r="H137" s="246">
        <v>0.88100000000000001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168</v>
      </c>
      <c r="AU137" s="252" t="s">
        <v>86</v>
      </c>
      <c r="AV137" s="13" t="s">
        <v>86</v>
      </c>
      <c r="AW137" s="13" t="s">
        <v>30</v>
      </c>
      <c r="AX137" s="13" t="s">
        <v>80</v>
      </c>
      <c r="AY137" s="252" t="s">
        <v>152</v>
      </c>
    </row>
    <row r="138" s="12" customFormat="1" ht="25.92" customHeight="1">
      <c r="A138" s="12"/>
      <c r="B138" s="212"/>
      <c r="C138" s="213"/>
      <c r="D138" s="214" t="s">
        <v>72</v>
      </c>
      <c r="E138" s="215" t="s">
        <v>188</v>
      </c>
      <c r="F138" s="215" t="s">
        <v>189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P139+P168</f>
        <v>0</v>
      </c>
      <c r="Q138" s="220"/>
      <c r="R138" s="221">
        <f>R139+R168</f>
        <v>0.18458355058999998</v>
      </c>
      <c r="S138" s="220"/>
      <c r="T138" s="222">
        <f>T139+T168</f>
        <v>0.13566270000000003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72</v>
      </c>
      <c r="AU138" s="224" t="s">
        <v>73</v>
      </c>
      <c r="AY138" s="223" t="s">
        <v>152</v>
      </c>
      <c r="BK138" s="225">
        <f>BK139+BK168</f>
        <v>0</v>
      </c>
    </row>
    <row r="139" s="12" customFormat="1" ht="22.8" customHeight="1">
      <c r="A139" s="12"/>
      <c r="B139" s="212"/>
      <c r="C139" s="213"/>
      <c r="D139" s="214" t="s">
        <v>72</v>
      </c>
      <c r="E139" s="226" t="s">
        <v>190</v>
      </c>
      <c r="F139" s="226" t="s">
        <v>191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SUM(P140:P167)</f>
        <v>0</v>
      </c>
      <c r="Q139" s="220"/>
      <c r="R139" s="221">
        <f>SUM(R140:R167)</f>
        <v>0.18366897058999998</v>
      </c>
      <c r="S139" s="220"/>
      <c r="T139" s="222">
        <f>SUM(T140:T167)</f>
        <v>0.097555200000000009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72</v>
      </c>
      <c r="AU139" s="224" t="s">
        <v>80</v>
      </c>
      <c r="AY139" s="223" t="s">
        <v>152</v>
      </c>
      <c r="BK139" s="225">
        <f>SUM(BK140:BK167)</f>
        <v>0</v>
      </c>
    </row>
    <row r="140" s="2" customFormat="1" ht="24.15" customHeight="1">
      <c r="A140" s="39"/>
      <c r="B140" s="40"/>
      <c r="C140" s="228" t="s">
        <v>176</v>
      </c>
      <c r="D140" s="228" t="s">
        <v>155</v>
      </c>
      <c r="E140" s="229" t="s">
        <v>217</v>
      </c>
      <c r="F140" s="230" t="s">
        <v>218</v>
      </c>
      <c r="G140" s="231" t="s">
        <v>201</v>
      </c>
      <c r="H140" s="232">
        <v>15.243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0.00088312999999999998</v>
      </c>
      <c r="R140" s="238">
        <f>Q140*H140</f>
        <v>0.01346155059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196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196</v>
      </c>
      <c r="BM140" s="240" t="s">
        <v>556</v>
      </c>
    </row>
    <row r="141" s="15" customFormat="1">
      <c r="A141" s="15"/>
      <c r="B141" s="265"/>
      <c r="C141" s="266"/>
      <c r="D141" s="244" t="s">
        <v>168</v>
      </c>
      <c r="E141" s="267" t="s">
        <v>1</v>
      </c>
      <c r="F141" s="268" t="s">
        <v>493</v>
      </c>
      <c r="G141" s="266"/>
      <c r="H141" s="267" t="s">
        <v>1</v>
      </c>
      <c r="I141" s="269"/>
      <c r="J141" s="266"/>
      <c r="K141" s="266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168</v>
      </c>
      <c r="AU141" s="274" t="s">
        <v>86</v>
      </c>
      <c r="AV141" s="15" t="s">
        <v>80</v>
      </c>
      <c r="AW141" s="15" t="s">
        <v>30</v>
      </c>
      <c r="AX141" s="15" t="s">
        <v>73</v>
      </c>
      <c r="AY141" s="274" t="s">
        <v>152</v>
      </c>
    </row>
    <row r="142" s="13" customFormat="1">
      <c r="A142" s="13"/>
      <c r="B142" s="242"/>
      <c r="C142" s="243"/>
      <c r="D142" s="244" t="s">
        <v>168</v>
      </c>
      <c r="E142" s="253" t="s">
        <v>1</v>
      </c>
      <c r="F142" s="245" t="s">
        <v>494</v>
      </c>
      <c r="G142" s="243"/>
      <c r="H142" s="246">
        <v>15.243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168</v>
      </c>
      <c r="AU142" s="252" t="s">
        <v>86</v>
      </c>
      <c r="AV142" s="13" t="s">
        <v>86</v>
      </c>
      <c r="AW142" s="13" t="s">
        <v>30</v>
      </c>
      <c r="AX142" s="13" t="s">
        <v>80</v>
      </c>
      <c r="AY142" s="252" t="s">
        <v>152</v>
      </c>
    </row>
    <row r="143" s="2" customFormat="1" ht="49.05" customHeight="1">
      <c r="A143" s="39"/>
      <c r="B143" s="40"/>
      <c r="C143" s="275" t="s">
        <v>182</v>
      </c>
      <c r="D143" s="275" t="s">
        <v>210</v>
      </c>
      <c r="E143" s="276" t="s">
        <v>221</v>
      </c>
      <c r="F143" s="277" t="s">
        <v>222</v>
      </c>
      <c r="G143" s="278" t="s">
        <v>201</v>
      </c>
      <c r="H143" s="279">
        <v>17.765999999999998</v>
      </c>
      <c r="I143" s="280"/>
      <c r="J143" s="281">
        <f>ROUND(I143*H143,2)</f>
        <v>0</v>
      </c>
      <c r="K143" s="282"/>
      <c r="L143" s="283"/>
      <c r="M143" s="284" t="s">
        <v>1</v>
      </c>
      <c r="N143" s="285" t="s">
        <v>39</v>
      </c>
      <c r="O143" s="92"/>
      <c r="P143" s="238">
        <f>O143*H143</f>
        <v>0</v>
      </c>
      <c r="Q143" s="238">
        <v>0.0054000000000000003</v>
      </c>
      <c r="R143" s="238">
        <f>Q143*H143</f>
        <v>0.095936399999999991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213</v>
      </c>
      <c r="AT143" s="240" t="s">
        <v>210</v>
      </c>
      <c r="AU143" s="240" t="s">
        <v>86</v>
      </c>
      <c r="AY143" s="18" t="s">
        <v>152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196</v>
      </c>
      <c r="BM143" s="240" t="s">
        <v>557</v>
      </c>
    </row>
    <row r="144" s="13" customFormat="1">
      <c r="A144" s="13"/>
      <c r="B144" s="242"/>
      <c r="C144" s="243"/>
      <c r="D144" s="244" t="s">
        <v>168</v>
      </c>
      <c r="E144" s="243"/>
      <c r="F144" s="245" t="s">
        <v>496</v>
      </c>
      <c r="G144" s="243"/>
      <c r="H144" s="246">
        <v>17.765999999999998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4</v>
      </c>
      <c r="AX144" s="13" t="s">
        <v>80</v>
      </c>
      <c r="AY144" s="252" t="s">
        <v>152</v>
      </c>
    </row>
    <row r="145" s="2" customFormat="1" ht="24.15" customHeight="1">
      <c r="A145" s="39"/>
      <c r="B145" s="40"/>
      <c r="C145" s="228" t="s">
        <v>192</v>
      </c>
      <c r="D145" s="228" t="s">
        <v>155</v>
      </c>
      <c r="E145" s="229" t="s">
        <v>225</v>
      </c>
      <c r="F145" s="230" t="s">
        <v>226</v>
      </c>
      <c r="G145" s="231" t="s">
        <v>201</v>
      </c>
      <c r="H145" s="232">
        <v>15.243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39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0.0032000000000000002</v>
      </c>
      <c r="T145" s="239">
        <f>S145*H145</f>
        <v>0.048777600000000004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196</v>
      </c>
      <c r="AT145" s="240" t="s">
        <v>155</v>
      </c>
      <c r="AU145" s="240" t="s">
        <v>86</v>
      </c>
      <c r="AY145" s="18" t="s">
        <v>152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196</v>
      </c>
      <c r="BM145" s="240" t="s">
        <v>497</v>
      </c>
    </row>
    <row r="146" s="15" customFormat="1">
      <c r="A146" s="15"/>
      <c r="B146" s="265"/>
      <c r="C146" s="266"/>
      <c r="D146" s="244" t="s">
        <v>168</v>
      </c>
      <c r="E146" s="267" t="s">
        <v>1</v>
      </c>
      <c r="F146" s="268" t="s">
        <v>228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168</v>
      </c>
      <c r="AU146" s="274" t="s">
        <v>86</v>
      </c>
      <c r="AV146" s="15" t="s">
        <v>80</v>
      </c>
      <c r="AW146" s="15" t="s">
        <v>30</v>
      </c>
      <c r="AX146" s="15" t="s">
        <v>73</v>
      </c>
      <c r="AY146" s="274" t="s">
        <v>152</v>
      </c>
    </row>
    <row r="147" s="13" customFormat="1">
      <c r="A147" s="13"/>
      <c r="B147" s="242"/>
      <c r="C147" s="243"/>
      <c r="D147" s="244" t="s">
        <v>168</v>
      </c>
      <c r="E147" s="253" t="s">
        <v>1</v>
      </c>
      <c r="F147" s="245" t="s">
        <v>494</v>
      </c>
      <c r="G147" s="243"/>
      <c r="H147" s="246">
        <v>15.243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168</v>
      </c>
      <c r="AU147" s="252" t="s">
        <v>86</v>
      </c>
      <c r="AV147" s="13" t="s">
        <v>86</v>
      </c>
      <c r="AW147" s="13" t="s">
        <v>30</v>
      </c>
      <c r="AX147" s="13" t="s">
        <v>80</v>
      </c>
      <c r="AY147" s="252" t="s">
        <v>152</v>
      </c>
    </row>
    <row r="148" s="2" customFormat="1" ht="24.15" customHeight="1">
      <c r="A148" s="39"/>
      <c r="B148" s="40"/>
      <c r="C148" s="228" t="s">
        <v>198</v>
      </c>
      <c r="D148" s="228" t="s">
        <v>155</v>
      </c>
      <c r="E148" s="229" t="s">
        <v>232</v>
      </c>
      <c r="F148" s="230" t="s">
        <v>233</v>
      </c>
      <c r="G148" s="231" t="s">
        <v>201</v>
      </c>
      <c r="H148" s="232">
        <v>15.243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39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0.0032000000000000002</v>
      </c>
      <c r="T148" s="239">
        <f>S148*H148</f>
        <v>0.048777600000000004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196</v>
      </c>
      <c r="AT148" s="240" t="s">
        <v>155</v>
      </c>
      <c r="AU148" s="240" t="s">
        <v>86</v>
      </c>
      <c r="AY148" s="18" t="s">
        <v>152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196</v>
      </c>
      <c r="BM148" s="240" t="s">
        <v>558</v>
      </c>
    </row>
    <row r="149" s="2" customFormat="1" ht="37.8" customHeight="1">
      <c r="A149" s="39"/>
      <c r="B149" s="40"/>
      <c r="C149" s="228" t="s">
        <v>209</v>
      </c>
      <c r="D149" s="228" t="s">
        <v>155</v>
      </c>
      <c r="E149" s="229" t="s">
        <v>499</v>
      </c>
      <c r="F149" s="230" t="s">
        <v>500</v>
      </c>
      <c r="G149" s="231" t="s">
        <v>250</v>
      </c>
      <c r="H149" s="232">
        <v>4.5499999999999998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0.0028600000000000001</v>
      </c>
      <c r="R149" s="238">
        <f>Q149*H149</f>
        <v>0.013013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196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196</v>
      </c>
      <c r="BM149" s="240" t="s">
        <v>501</v>
      </c>
    </row>
    <row r="150" s="2" customFormat="1" ht="33" customHeight="1">
      <c r="A150" s="39"/>
      <c r="B150" s="40"/>
      <c r="C150" s="228" t="s">
        <v>216</v>
      </c>
      <c r="D150" s="228" t="s">
        <v>155</v>
      </c>
      <c r="E150" s="229" t="s">
        <v>265</v>
      </c>
      <c r="F150" s="230" t="s">
        <v>266</v>
      </c>
      <c r="G150" s="231" t="s">
        <v>250</v>
      </c>
      <c r="H150" s="232">
        <v>11.25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39</v>
      </c>
      <c r="O150" s="92"/>
      <c r="P150" s="238">
        <f>O150*H150</f>
        <v>0</v>
      </c>
      <c r="Q150" s="238">
        <v>0.00165</v>
      </c>
      <c r="R150" s="238">
        <f>Q150*H150</f>
        <v>0.018562499999999999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196</v>
      </c>
      <c r="AT150" s="240" t="s">
        <v>155</v>
      </c>
      <c r="AU150" s="240" t="s">
        <v>86</v>
      </c>
      <c r="AY150" s="18" t="s">
        <v>152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196</v>
      </c>
      <c r="BM150" s="240" t="s">
        <v>502</v>
      </c>
    </row>
    <row r="151" s="15" customFormat="1">
      <c r="A151" s="15"/>
      <c r="B151" s="265"/>
      <c r="C151" s="266"/>
      <c r="D151" s="244" t="s">
        <v>168</v>
      </c>
      <c r="E151" s="267" t="s">
        <v>1</v>
      </c>
      <c r="F151" s="268" t="s">
        <v>503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168</v>
      </c>
      <c r="AU151" s="274" t="s">
        <v>86</v>
      </c>
      <c r="AV151" s="15" t="s">
        <v>80</v>
      </c>
      <c r="AW151" s="15" t="s">
        <v>30</v>
      </c>
      <c r="AX151" s="15" t="s">
        <v>73</v>
      </c>
      <c r="AY151" s="274" t="s">
        <v>152</v>
      </c>
    </row>
    <row r="152" s="13" customFormat="1">
      <c r="A152" s="13"/>
      <c r="B152" s="242"/>
      <c r="C152" s="243"/>
      <c r="D152" s="244" t="s">
        <v>168</v>
      </c>
      <c r="E152" s="253" t="s">
        <v>1</v>
      </c>
      <c r="F152" s="245" t="s">
        <v>504</v>
      </c>
      <c r="G152" s="243"/>
      <c r="H152" s="246">
        <v>11.25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168</v>
      </c>
      <c r="AU152" s="252" t="s">
        <v>86</v>
      </c>
      <c r="AV152" s="13" t="s">
        <v>86</v>
      </c>
      <c r="AW152" s="13" t="s">
        <v>30</v>
      </c>
      <c r="AX152" s="13" t="s">
        <v>80</v>
      </c>
      <c r="AY152" s="252" t="s">
        <v>152</v>
      </c>
    </row>
    <row r="153" s="2" customFormat="1" ht="37.8" customHeight="1">
      <c r="A153" s="39"/>
      <c r="B153" s="40"/>
      <c r="C153" s="228" t="s">
        <v>220</v>
      </c>
      <c r="D153" s="228" t="s">
        <v>155</v>
      </c>
      <c r="E153" s="229" t="s">
        <v>505</v>
      </c>
      <c r="F153" s="230" t="s">
        <v>506</v>
      </c>
      <c r="G153" s="231" t="s">
        <v>201</v>
      </c>
      <c r="H153" s="232">
        <v>15.243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39</v>
      </c>
      <c r="O153" s="92"/>
      <c r="P153" s="238">
        <f>O153*H153</f>
        <v>0</v>
      </c>
      <c r="Q153" s="238">
        <v>0.00024000000000000001</v>
      </c>
      <c r="R153" s="238">
        <f>Q153*H153</f>
        <v>0.0036583200000000001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196</v>
      </c>
      <c r="AT153" s="240" t="s">
        <v>155</v>
      </c>
      <c r="AU153" s="240" t="s">
        <v>86</v>
      </c>
      <c r="AY153" s="18" t="s">
        <v>152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196</v>
      </c>
      <c r="BM153" s="240" t="s">
        <v>507</v>
      </c>
    </row>
    <row r="154" s="15" customFormat="1">
      <c r="A154" s="15"/>
      <c r="B154" s="265"/>
      <c r="C154" s="266"/>
      <c r="D154" s="244" t="s">
        <v>168</v>
      </c>
      <c r="E154" s="267" t="s">
        <v>1</v>
      </c>
      <c r="F154" s="268" t="s">
        <v>493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168</v>
      </c>
      <c r="AU154" s="274" t="s">
        <v>86</v>
      </c>
      <c r="AV154" s="15" t="s">
        <v>80</v>
      </c>
      <c r="AW154" s="15" t="s">
        <v>30</v>
      </c>
      <c r="AX154" s="15" t="s">
        <v>73</v>
      </c>
      <c r="AY154" s="274" t="s">
        <v>152</v>
      </c>
    </row>
    <row r="155" s="13" customFormat="1">
      <c r="A155" s="13"/>
      <c r="B155" s="242"/>
      <c r="C155" s="243"/>
      <c r="D155" s="244" t="s">
        <v>168</v>
      </c>
      <c r="E155" s="253" t="s">
        <v>1</v>
      </c>
      <c r="F155" s="245" t="s">
        <v>494</v>
      </c>
      <c r="G155" s="243"/>
      <c r="H155" s="246">
        <v>15.243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168</v>
      </c>
      <c r="AU155" s="252" t="s">
        <v>86</v>
      </c>
      <c r="AV155" s="13" t="s">
        <v>86</v>
      </c>
      <c r="AW155" s="13" t="s">
        <v>30</v>
      </c>
      <c r="AX155" s="13" t="s">
        <v>80</v>
      </c>
      <c r="AY155" s="252" t="s">
        <v>152</v>
      </c>
    </row>
    <row r="156" s="2" customFormat="1" ht="24.15" customHeight="1">
      <c r="A156" s="39"/>
      <c r="B156" s="40"/>
      <c r="C156" s="275" t="s">
        <v>8</v>
      </c>
      <c r="D156" s="275" t="s">
        <v>210</v>
      </c>
      <c r="E156" s="276" t="s">
        <v>508</v>
      </c>
      <c r="F156" s="277" t="s">
        <v>509</v>
      </c>
      <c r="G156" s="278" t="s">
        <v>201</v>
      </c>
      <c r="H156" s="279">
        <v>17.765999999999998</v>
      </c>
      <c r="I156" s="280"/>
      <c r="J156" s="281">
        <f>ROUND(I156*H156,2)</f>
        <v>0</v>
      </c>
      <c r="K156" s="282"/>
      <c r="L156" s="283"/>
      <c r="M156" s="284" t="s">
        <v>1</v>
      </c>
      <c r="N156" s="285" t="s">
        <v>39</v>
      </c>
      <c r="O156" s="92"/>
      <c r="P156" s="238">
        <f>O156*H156</f>
        <v>0</v>
      </c>
      <c r="Q156" s="238">
        <v>0.0019</v>
      </c>
      <c r="R156" s="238">
        <f>Q156*H156</f>
        <v>0.033755399999999998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213</v>
      </c>
      <c r="AT156" s="240" t="s">
        <v>210</v>
      </c>
      <c r="AU156" s="240" t="s">
        <v>86</v>
      </c>
      <c r="AY156" s="18" t="s">
        <v>152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196</v>
      </c>
      <c r="BM156" s="240" t="s">
        <v>510</v>
      </c>
    </row>
    <row r="157" s="13" customFormat="1">
      <c r="A157" s="13"/>
      <c r="B157" s="242"/>
      <c r="C157" s="243"/>
      <c r="D157" s="244" t="s">
        <v>168</v>
      </c>
      <c r="E157" s="243"/>
      <c r="F157" s="245" t="s">
        <v>496</v>
      </c>
      <c r="G157" s="243"/>
      <c r="H157" s="246">
        <v>17.765999999999998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4</v>
      </c>
      <c r="AX157" s="13" t="s">
        <v>80</v>
      </c>
      <c r="AY157" s="252" t="s">
        <v>152</v>
      </c>
    </row>
    <row r="158" s="2" customFormat="1" ht="24.15" customHeight="1">
      <c r="A158" s="39"/>
      <c r="B158" s="40"/>
      <c r="C158" s="228" t="s">
        <v>231</v>
      </c>
      <c r="D158" s="228" t="s">
        <v>155</v>
      </c>
      <c r="E158" s="229" t="s">
        <v>274</v>
      </c>
      <c r="F158" s="230" t="s">
        <v>275</v>
      </c>
      <c r="G158" s="231" t="s">
        <v>201</v>
      </c>
      <c r="H158" s="232">
        <v>15.243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39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196</v>
      </c>
      <c r="AT158" s="240" t="s">
        <v>155</v>
      </c>
      <c r="AU158" s="240" t="s">
        <v>86</v>
      </c>
      <c r="AY158" s="18" t="s">
        <v>152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196</v>
      </c>
      <c r="BM158" s="240" t="s">
        <v>511</v>
      </c>
    </row>
    <row r="159" s="15" customFormat="1">
      <c r="A159" s="15"/>
      <c r="B159" s="265"/>
      <c r="C159" s="266"/>
      <c r="D159" s="244" t="s">
        <v>168</v>
      </c>
      <c r="E159" s="267" t="s">
        <v>1</v>
      </c>
      <c r="F159" s="268" t="s">
        <v>493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168</v>
      </c>
      <c r="AU159" s="274" t="s">
        <v>86</v>
      </c>
      <c r="AV159" s="15" t="s">
        <v>80</v>
      </c>
      <c r="AW159" s="15" t="s">
        <v>30</v>
      </c>
      <c r="AX159" s="15" t="s">
        <v>73</v>
      </c>
      <c r="AY159" s="274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494</v>
      </c>
      <c r="G160" s="243"/>
      <c r="H160" s="246">
        <v>15.243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80</v>
      </c>
      <c r="AY160" s="252" t="s">
        <v>152</v>
      </c>
    </row>
    <row r="161" s="2" customFormat="1" ht="24.15" customHeight="1">
      <c r="A161" s="39"/>
      <c r="B161" s="40"/>
      <c r="C161" s="275" t="s">
        <v>235</v>
      </c>
      <c r="D161" s="275" t="s">
        <v>210</v>
      </c>
      <c r="E161" s="276" t="s">
        <v>278</v>
      </c>
      <c r="F161" s="277" t="s">
        <v>279</v>
      </c>
      <c r="G161" s="278" t="s">
        <v>201</v>
      </c>
      <c r="H161" s="279">
        <v>17.606000000000002</v>
      </c>
      <c r="I161" s="280"/>
      <c r="J161" s="281">
        <f>ROUND(I161*H161,2)</f>
        <v>0</v>
      </c>
      <c r="K161" s="282"/>
      <c r="L161" s="283"/>
      <c r="M161" s="284" t="s">
        <v>1</v>
      </c>
      <c r="N161" s="285" t="s">
        <v>39</v>
      </c>
      <c r="O161" s="92"/>
      <c r="P161" s="238">
        <f>O161*H161</f>
        <v>0</v>
      </c>
      <c r="Q161" s="238">
        <v>0.00029999999999999997</v>
      </c>
      <c r="R161" s="238">
        <f>Q161*H161</f>
        <v>0.0052817999999999997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213</v>
      </c>
      <c r="AT161" s="240" t="s">
        <v>210</v>
      </c>
      <c r="AU161" s="240" t="s">
        <v>86</v>
      </c>
      <c r="AY161" s="18" t="s">
        <v>152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196</v>
      </c>
      <c r="BM161" s="240" t="s">
        <v>512</v>
      </c>
    </row>
    <row r="162" s="13" customFormat="1">
      <c r="A162" s="13"/>
      <c r="B162" s="242"/>
      <c r="C162" s="243"/>
      <c r="D162" s="244" t="s">
        <v>168</v>
      </c>
      <c r="E162" s="243"/>
      <c r="F162" s="245" t="s">
        <v>513</v>
      </c>
      <c r="G162" s="243"/>
      <c r="H162" s="246">
        <v>17.606000000000002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168</v>
      </c>
      <c r="AU162" s="252" t="s">
        <v>86</v>
      </c>
      <c r="AV162" s="13" t="s">
        <v>86</v>
      </c>
      <c r="AW162" s="13" t="s">
        <v>4</v>
      </c>
      <c r="AX162" s="13" t="s">
        <v>80</v>
      </c>
      <c r="AY162" s="252" t="s">
        <v>152</v>
      </c>
    </row>
    <row r="163" s="2" customFormat="1" ht="24.15" customHeight="1">
      <c r="A163" s="39"/>
      <c r="B163" s="40"/>
      <c r="C163" s="228" t="s">
        <v>243</v>
      </c>
      <c r="D163" s="228" t="s">
        <v>155</v>
      </c>
      <c r="E163" s="229" t="s">
        <v>292</v>
      </c>
      <c r="F163" s="230" t="s">
        <v>293</v>
      </c>
      <c r="G163" s="231" t="s">
        <v>201</v>
      </c>
      <c r="H163" s="232">
        <v>15.243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39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196</v>
      </c>
      <c r="AT163" s="240" t="s">
        <v>155</v>
      </c>
      <c r="AU163" s="240" t="s">
        <v>86</v>
      </c>
      <c r="AY163" s="18" t="s">
        <v>152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196</v>
      </c>
      <c r="BM163" s="240" t="s">
        <v>514</v>
      </c>
    </row>
    <row r="164" s="15" customFormat="1">
      <c r="A164" s="15"/>
      <c r="B164" s="265"/>
      <c r="C164" s="266"/>
      <c r="D164" s="244" t="s">
        <v>168</v>
      </c>
      <c r="E164" s="267" t="s">
        <v>1</v>
      </c>
      <c r="F164" s="268" t="s">
        <v>493</v>
      </c>
      <c r="G164" s="266"/>
      <c r="H164" s="267" t="s">
        <v>1</v>
      </c>
      <c r="I164" s="269"/>
      <c r="J164" s="266"/>
      <c r="K164" s="266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168</v>
      </c>
      <c r="AU164" s="274" t="s">
        <v>86</v>
      </c>
      <c r="AV164" s="15" t="s">
        <v>80</v>
      </c>
      <c r="AW164" s="15" t="s">
        <v>30</v>
      </c>
      <c r="AX164" s="15" t="s">
        <v>73</v>
      </c>
      <c r="AY164" s="274" t="s">
        <v>152</v>
      </c>
    </row>
    <row r="165" s="15" customFormat="1">
      <c r="A165" s="15"/>
      <c r="B165" s="265"/>
      <c r="C165" s="266"/>
      <c r="D165" s="244" t="s">
        <v>168</v>
      </c>
      <c r="E165" s="267" t="s">
        <v>1</v>
      </c>
      <c r="F165" s="268" t="s">
        <v>295</v>
      </c>
      <c r="G165" s="266"/>
      <c r="H165" s="267" t="s">
        <v>1</v>
      </c>
      <c r="I165" s="269"/>
      <c r="J165" s="266"/>
      <c r="K165" s="266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168</v>
      </c>
      <c r="AU165" s="274" t="s">
        <v>86</v>
      </c>
      <c r="AV165" s="15" t="s">
        <v>80</v>
      </c>
      <c r="AW165" s="15" t="s">
        <v>30</v>
      </c>
      <c r="AX165" s="15" t="s">
        <v>73</v>
      </c>
      <c r="AY165" s="274" t="s">
        <v>152</v>
      </c>
    </row>
    <row r="166" s="13" customFormat="1">
      <c r="A166" s="13"/>
      <c r="B166" s="242"/>
      <c r="C166" s="243"/>
      <c r="D166" s="244" t="s">
        <v>168</v>
      </c>
      <c r="E166" s="253" t="s">
        <v>1</v>
      </c>
      <c r="F166" s="245" t="s">
        <v>494</v>
      </c>
      <c r="G166" s="243"/>
      <c r="H166" s="246">
        <v>15.243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168</v>
      </c>
      <c r="AU166" s="252" t="s">
        <v>86</v>
      </c>
      <c r="AV166" s="13" t="s">
        <v>86</v>
      </c>
      <c r="AW166" s="13" t="s">
        <v>30</v>
      </c>
      <c r="AX166" s="13" t="s">
        <v>80</v>
      </c>
      <c r="AY166" s="252" t="s">
        <v>152</v>
      </c>
    </row>
    <row r="167" s="2" customFormat="1" ht="24.15" customHeight="1">
      <c r="A167" s="39"/>
      <c r="B167" s="40"/>
      <c r="C167" s="228" t="s">
        <v>196</v>
      </c>
      <c r="D167" s="228" t="s">
        <v>155</v>
      </c>
      <c r="E167" s="229" t="s">
        <v>305</v>
      </c>
      <c r="F167" s="230" t="s">
        <v>306</v>
      </c>
      <c r="G167" s="231" t="s">
        <v>307</v>
      </c>
      <c r="H167" s="286"/>
      <c r="I167" s="233"/>
      <c r="J167" s="234">
        <f>ROUND(I167*H167,2)</f>
        <v>0</v>
      </c>
      <c r="K167" s="235"/>
      <c r="L167" s="45"/>
      <c r="M167" s="236" t="s">
        <v>1</v>
      </c>
      <c r="N167" s="237" t="s">
        <v>39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196</v>
      </c>
      <c r="AT167" s="240" t="s">
        <v>155</v>
      </c>
      <c r="AU167" s="240" t="s">
        <v>86</v>
      </c>
      <c r="AY167" s="18" t="s">
        <v>152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196</v>
      </c>
      <c r="BM167" s="240" t="s">
        <v>515</v>
      </c>
    </row>
    <row r="168" s="12" customFormat="1" ht="22.8" customHeight="1">
      <c r="A168" s="12"/>
      <c r="B168" s="212"/>
      <c r="C168" s="213"/>
      <c r="D168" s="214" t="s">
        <v>72</v>
      </c>
      <c r="E168" s="226" t="s">
        <v>309</v>
      </c>
      <c r="F168" s="226" t="s">
        <v>310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SUM(P169:P176)</f>
        <v>0</v>
      </c>
      <c r="Q168" s="220"/>
      <c r="R168" s="221">
        <f>SUM(R169:R176)</f>
        <v>0.00091458000000000002</v>
      </c>
      <c r="S168" s="220"/>
      <c r="T168" s="222">
        <f>SUM(T169:T176)</f>
        <v>0.038107500000000002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86</v>
      </c>
      <c r="AT168" s="224" t="s">
        <v>72</v>
      </c>
      <c r="AU168" s="224" t="s">
        <v>80</v>
      </c>
      <c r="AY168" s="223" t="s">
        <v>152</v>
      </c>
      <c r="BK168" s="225">
        <f>SUM(BK169:BK176)</f>
        <v>0</v>
      </c>
    </row>
    <row r="169" s="2" customFormat="1" ht="33" customHeight="1">
      <c r="A169" s="39"/>
      <c r="B169" s="40"/>
      <c r="C169" s="228" t="s">
        <v>256</v>
      </c>
      <c r="D169" s="228" t="s">
        <v>155</v>
      </c>
      <c r="E169" s="229" t="s">
        <v>516</v>
      </c>
      <c r="F169" s="230" t="s">
        <v>517</v>
      </c>
      <c r="G169" s="231" t="s">
        <v>201</v>
      </c>
      <c r="H169" s="232">
        <v>15.243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39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0.0025000000000000001</v>
      </c>
      <c r="T169" s="239">
        <f>S169*H169</f>
        <v>0.038107500000000002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196</v>
      </c>
      <c r="AT169" s="240" t="s">
        <v>155</v>
      </c>
      <c r="AU169" s="240" t="s">
        <v>86</v>
      </c>
      <c r="AY169" s="18" t="s">
        <v>152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196</v>
      </c>
      <c r="BM169" s="240" t="s">
        <v>559</v>
      </c>
    </row>
    <row r="170" s="15" customFormat="1">
      <c r="A170" s="15"/>
      <c r="B170" s="265"/>
      <c r="C170" s="266"/>
      <c r="D170" s="244" t="s">
        <v>168</v>
      </c>
      <c r="E170" s="267" t="s">
        <v>1</v>
      </c>
      <c r="F170" s="268" t="s">
        <v>493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168</v>
      </c>
      <c r="AU170" s="274" t="s">
        <v>86</v>
      </c>
      <c r="AV170" s="15" t="s">
        <v>80</v>
      </c>
      <c r="AW170" s="15" t="s">
        <v>30</v>
      </c>
      <c r="AX170" s="15" t="s">
        <v>73</v>
      </c>
      <c r="AY170" s="274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494</v>
      </c>
      <c r="G171" s="243"/>
      <c r="H171" s="246">
        <v>15.243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80</v>
      </c>
      <c r="AY171" s="252" t="s">
        <v>152</v>
      </c>
    </row>
    <row r="172" s="2" customFormat="1" ht="24.15" customHeight="1">
      <c r="A172" s="39"/>
      <c r="B172" s="40"/>
      <c r="C172" s="228" t="s">
        <v>260</v>
      </c>
      <c r="D172" s="228" t="s">
        <v>155</v>
      </c>
      <c r="E172" s="229" t="s">
        <v>519</v>
      </c>
      <c r="F172" s="230" t="s">
        <v>520</v>
      </c>
      <c r="G172" s="231" t="s">
        <v>201</v>
      </c>
      <c r="H172" s="232">
        <v>15.243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39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196</v>
      </c>
      <c r="AT172" s="240" t="s">
        <v>155</v>
      </c>
      <c r="AU172" s="240" t="s">
        <v>86</v>
      </c>
      <c r="AY172" s="18" t="s">
        <v>152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196</v>
      </c>
      <c r="BM172" s="240" t="s">
        <v>560</v>
      </c>
    </row>
    <row r="173" s="15" customFormat="1">
      <c r="A173" s="15"/>
      <c r="B173" s="265"/>
      <c r="C173" s="266"/>
      <c r="D173" s="244" t="s">
        <v>168</v>
      </c>
      <c r="E173" s="267" t="s">
        <v>1</v>
      </c>
      <c r="F173" s="268" t="s">
        <v>522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168</v>
      </c>
      <c r="AU173" s="274" t="s">
        <v>86</v>
      </c>
      <c r="AV173" s="15" t="s">
        <v>80</v>
      </c>
      <c r="AW173" s="15" t="s">
        <v>30</v>
      </c>
      <c r="AX173" s="15" t="s">
        <v>73</v>
      </c>
      <c r="AY173" s="274" t="s">
        <v>152</v>
      </c>
    </row>
    <row r="174" s="13" customFormat="1">
      <c r="A174" s="13"/>
      <c r="B174" s="242"/>
      <c r="C174" s="243"/>
      <c r="D174" s="244" t="s">
        <v>168</v>
      </c>
      <c r="E174" s="253" t="s">
        <v>1</v>
      </c>
      <c r="F174" s="245" t="s">
        <v>523</v>
      </c>
      <c r="G174" s="243"/>
      <c r="H174" s="246">
        <v>15.243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168</v>
      </c>
      <c r="AU174" s="252" t="s">
        <v>86</v>
      </c>
      <c r="AV174" s="13" t="s">
        <v>86</v>
      </c>
      <c r="AW174" s="13" t="s">
        <v>30</v>
      </c>
      <c r="AX174" s="13" t="s">
        <v>80</v>
      </c>
      <c r="AY174" s="252" t="s">
        <v>152</v>
      </c>
    </row>
    <row r="175" s="2" customFormat="1" ht="24.15" customHeight="1">
      <c r="A175" s="39"/>
      <c r="B175" s="40"/>
      <c r="C175" s="228" t="s">
        <v>264</v>
      </c>
      <c r="D175" s="228" t="s">
        <v>155</v>
      </c>
      <c r="E175" s="229" t="s">
        <v>524</v>
      </c>
      <c r="F175" s="230" t="s">
        <v>525</v>
      </c>
      <c r="G175" s="231" t="s">
        <v>201</v>
      </c>
      <c r="H175" s="232">
        <v>15.243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39</v>
      </c>
      <c r="O175" s="92"/>
      <c r="P175" s="238">
        <f>O175*H175</f>
        <v>0</v>
      </c>
      <c r="Q175" s="238">
        <v>6.0000000000000002E-05</v>
      </c>
      <c r="R175" s="238">
        <f>Q175*H175</f>
        <v>0.00091458000000000002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196</v>
      </c>
      <c r="AT175" s="240" t="s">
        <v>155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561</v>
      </c>
    </row>
    <row r="176" s="2" customFormat="1" ht="24.15" customHeight="1">
      <c r="A176" s="39"/>
      <c r="B176" s="40"/>
      <c r="C176" s="228" t="s">
        <v>270</v>
      </c>
      <c r="D176" s="228" t="s">
        <v>155</v>
      </c>
      <c r="E176" s="229" t="s">
        <v>367</v>
      </c>
      <c r="F176" s="230" t="s">
        <v>368</v>
      </c>
      <c r="G176" s="231" t="s">
        <v>307</v>
      </c>
      <c r="H176" s="286"/>
      <c r="I176" s="233"/>
      <c r="J176" s="234">
        <f>ROUND(I176*H176,2)</f>
        <v>0</v>
      </c>
      <c r="K176" s="235"/>
      <c r="L176" s="45"/>
      <c r="M176" s="236" t="s">
        <v>1</v>
      </c>
      <c r="N176" s="237" t="s">
        <v>39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196</v>
      </c>
      <c r="AT176" s="240" t="s">
        <v>155</v>
      </c>
      <c r="AU176" s="240" t="s">
        <v>86</v>
      </c>
      <c r="AY176" s="18" t="s">
        <v>152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196</v>
      </c>
      <c r="BM176" s="240" t="s">
        <v>562</v>
      </c>
    </row>
    <row r="177" s="12" customFormat="1" ht="25.92" customHeight="1">
      <c r="A177" s="12"/>
      <c r="B177" s="212"/>
      <c r="C177" s="213"/>
      <c r="D177" s="214" t="s">
        <v>72</v>
      </c>
      <c r="E177" s="215" t="s">
        <v>429</v>
      </c>
      <c r="F177" s="215" t="s">
        <v>430</v>
      </c>
      <c r="G177" s="213"/>
      <c r="H177" s="213"/>
      <c r="I177" s="216"/>
      <c r="J177" s="217">
        <f>BK177</f>
        <v>0</v>
      </c>
      <c r="K177" s="213"/>
      <c r="L177" s="218"/>
      <c r="M177" s="219"/>
      <c r="N177" s="220"/>
      <c r="O177" s="220"/>
      <c r="P177" s="221">
        <f>P178+P180</f>
        <v>0</v>
      </c>
      <c r="Q177" s="220"/>
      <c r="R177" s="221">
        <f>R178+R180</f>
        <v>0</v>
      </c>
      <c r="S177" s="220"/>
      <c r="T177" s="222">
        <f>T178+T180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176</v>
      </c>
      <c r="AT177" s="224" t="s">
        <v>72</v>
      </c>
      <c r="AU177" s="224" t="s">
        <v>73</v>
      </c>
      <c r="AY177" s="223" t="s">
        <v>152</v>
      </c>
      <c r="BK177" s="225">
        <f>BK178+BK180</f>
        <v>0</v>
      </c>
    </row>
    <row r="178" s="12" customFormat="1" ht="22.8" customHeight="1">
      <c r="A178" s="12"/>
      <c r="B178" s="212"/>
      <c r="C178" s="213"/>
      <c r="D178" s="214" t="s">
        <v>72</v>
      </c>
      <c r="E178" s="226" t="s">
        <v>431</v>
      </c>
      <c r="F178" s="226" t="s">
        <v>432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176</v>
      </c>
      <c r="AT178" s="224" t="s">
        <v>72</v>
      </c>
      <c r="AU178" s="224" t="s">
        <v>80</v>
      </c>
      <c r="AY178" s="223" t="s">
        <v>152</v>
      </c>
      <c r="BK178" s="225">
        <f>BK179</f>
        <v>0</v>
      </c>
    </row>
    <row r="179" s="2" customFormat="1" ht="16.5" customHeight="1">
      <c r="A179" s="39"/>
      <c r="B179" s="40"/>
      <c r="C179" s="228" t="s">
        <v>7</v>
      </c>
      <c r="D179" s="228" t="s">
        <v>155</v>
      </c>
      <c r="E179" s="229" t="s">
        <v>434</v>
      </c>
      <c r="F179" s="230" t="s">
        <v>432</v>
      </c>
      <c r="G179" s="231" t="s">
        <v>307</v>
      </c>
      <c r="H179" s="286"/>
      <c r="I179" s="233"/>
      <c r="J179" s="234">
        <f>ROUND(I179*H179,2)</f>
        <v>0</v>
      </c>
      <c r="K179" s="235"/>
      <c r="L179" s="45"/>
      <c r="M179" s="236" t="s">
        <v>1</v>
      </c>
      <c r="N179" s="237" t="s">
        <v>39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435</v>
      </c>
      <c r="AT179" s="240" t="s">
        <v>155</v>
      </c>
      <c r="AU179" s="240" t="s">
        <v>86</v>
      </c>
      <c r="AY179" s="18" t="s">
        <v>152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435</v>
      </c>
      <c r="BM179" s="240" t="s">
        <v>528</v>
      </c>
    </row>
    <row r="180" s="12" customFormat="1" ht="22.8" customHeight="1">
      <c r="A180" s="12"/>
      <c r="B180" s="212"/>
      <c r="C180" s="213"/>
      <c r="D180" s="214" t="s">
        <v>72</v>
      </c>
      <c r="E180" s="226" t="s">
        <v>444</v>
      </c>
      <c r="F180" s="226" t="s">
        <v>445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P181</f>
        <v>0</v>
      </c>
      <c r="Q180" s="220"/>
      <c r="R180" s="221">
        <f>R181</f>
        <v>0</v>
      </c>
      <c r="S180" s="220"/>
      <c r="T180" s="22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176</v>
      </c>
      <c r="AT180" s="224" t="s">
        <v>72</v>
      </c>
      <c r="AU180" s="224" t="s">
        <v>80</v>
      </c>
      <c r="AY180" s="223" t="s">
        <v>152</v>
      </c>
      <c r="BK180" s="225">
        <f>BK181</f>
        <v>0</v>
      </c>
    </row>
    <row r="181" s="2" customFormat="1" ht="16.5" customHeight="1">
      <c r="A181" s="39"/>
      <c r="B181" s="40"/>
      <c r="C181" s="228" t="s">
        <v>277</v>
      </c>
      <c r="D181" s="228" t="s">
        <v>155</v>
      </c>
      <c r="E181" s="229" t="s">
        <v>453</v>
      </c>
      <c r="F181" s="230" t="s">
        <v>454</v>
      </c>
      <c r="G181" s="231" t="s">
        <v>442</v>
      </c>
      <c r="H181" s="232">
        <v>1</v>
      </c>
      <c r="I181" s="233"/>
      <c r="J181" s="234">
        <f>ROUND(I181*H181,2)</f>
        <v>0</v>
      </c>
      <c r="K181" s="235"/>
      <c r="L181" s="45"/>
      <c r="M181" s="295" t="s">
        <v>1</v>
      </c>
      <c r="N181" s="296" t="s">
        <v>39</v>
      </c>
      <c r="O181" s="293"/>
      <c r="P181" s="297">
        <f>O181*H181</f>
        <v>0</v>
      </c>
      <c r="Q181" s="297">
        <v>0</v>
      </c>
      <c r="R181" s="297">
        <f>Q181*H181</f>
        <v>0</v>
      </c>
      <c r="S181" s="297">
        <v>0</v>
      </c>
      <c r="T181" s="29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435</v>
      </c>
      <c r="AT181" s="240" t="s">
        <v>155</v>
      </c>
      <c r="AU181" s="240" t="s">
        <v>86</v>
      </c>
      <c r="AY181" s="18" t="s">
        <v>152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435</v>
      </c>
      <c r="BM181" s="240" t="s">
        <v>529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c1vyDZDffub2fqAYzkNoKeMripiFx7RCjAa3ELmIxV4EeNuOjDO+EMQ5538WECXamSdf/3cw+AZslflLH/UcvA==" hashValue="Nwkr09yAj+m19ep+mWk2VmC3iminBhl0vLLpZiMv3UzWxAmMjRBfUdNQsRDA6ND7H5jCLtCagRaInOtnnK9Otg==" algorithmName="SHA-512" password="CC35"/>
  <autoFilter ref="C127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564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ROUND((SUM(BE135:BE330)),  2)</f>
        <v>0</v>
      </c>
      <c r="G35" s="39"/>
      <c r="H35" s="39"/>
      <c r="I35" s="165">
        <v>0.20999999999999999</v>
      </c>
      <c r="J35" s="164">
        <f>ROUND(((SUM(BE135:BE330))*I35),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ROUND((SUM(BF135:BF330)),  2)</f>
        <v>0</v>
      </c>
      <c r="G36" s="39"/>
      <c r="H36" s="39"/>
      <c r="I36" s="165">
        <v>0.12</v>
      </c>
      <c r="J36" s="164">
        <f>ROUND(((SUM(BF135:BF330))*I36),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ROUND((SUM(BG135:BG330)),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ROUND((SUM(BH135:BH330)),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ROUND((SUM(BI135:BI330)),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563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31-01 - opravy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122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123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J152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J253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127</v>
      </c>
      <c r="E104" s="197"/>
      <c r="F104" s="197"/>
      <c r="G104" s="197"/>
      <c r="H104" s="197"/>
      <c r="I104" s="197"/>
      <c r="J104" s="198">
        <f>J293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128</v>
      </c>
      <c r="E105" s="197"/>
      <c r="F105" s="197"/>
      <c r="G105" s="197"/>
      <c r="H105" s="197"/>
      <c r="I105" s="197"/>
      <c r="J105" s="198">
        <f>J297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129</v>
      </c>
      <c r="E106" s="197"/>
      <c r="F106" s="197"/>
      <c r="G106" s="197"/>
      <c r="H106" s="197"/>
      <c r="I106" s="197"/>
      <c r="J106" s="198">
        <f>J299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130</v>
      </c>
      <c r="E107" s="197"/>
      <c r="F107" s="197"/>
      <c r="G107" s="197"/>
      <c r="H107" s="197"/>
      <c r="I107" s="197"/>
      <c r="J107" s="198">
        <f>J305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131</v>
      </c>
      <c r="E108" s="197"/>
      <c r="F108" s="197"/>
      <c r="G108" s="197"/>
      <c r="H108" s="197"/>
      <c r="I108" s="197"/>
      <c r="J108" s="198">
        <f>J310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132</v>
      </c>
      <c r="E109" s="192"/>
      <c r="F109" s="192"/>
      <c r="G109" s="192"/>
      <c r="H109" s="192"/>
      <c r="I109" s="192"/>
      <c r="J109" s="193">
        <f>J319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J320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134</v>
      </c>
      <c r="E111" s="197"/>
      <c r="F111" s="197"/>
      <c r="G111" s="197"/>
      <c r="H111" s="197"/>
      <c r="I111" s="197"/>
      <c r="J111" s="198">
        <f>J322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135</v>
      </c>
      <c r="E112" s="197"/>
      <c r="F112" s="197"/>
      <c r="G112" s="197"/>
      <c r="H112" s="197"/>
      <c r="I112" s="197"/>
      <c r="J112" s="198">
        <f>J324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136</v>
      </c>
      <c r="E113" s="197"/>
      <c r="F113" s="197"/>
      <c r="G113" s="197"/>
      <c r="H113" s="197"/>
      <c r="I113" s="197"/>
      <c r="J113" s="198">
        <f>J328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Václava Jiříkovského 27-31, Ostrava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113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563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31-01 - opravy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5. 3. 2025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 xml:space="preserve"> </v>
      </c>
      <c r="G131" s="41"/>
      <c r="H131" s="41"/>
      <c r="I131" s="33" t="s">
        <v>29</v>
      </c>
      <c r="J131" s="37" t="str">
        <f>E23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IF(E20="","",E20)</f>
        <v>Vyplň údaj</v>
      </c>
      <c r="G132" s="41"/>
      <c r="H132" s="41"/>
      <c r="I132" s="33" t="s">
        <v>31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138</v>
      </c>
      <c r="D134" s="203" t="s">
        <v>58</v>
      </c>
      <c r="E134" s="203" t="s">
        <v>54</v>
      </c>
      <c r="F134" s="203" t="s">
        <v>55</v>
      </c>
      <c r="G134" s="203" t="s">
        <v>139</v>
      </c>
      <c r="H134" s="203" t="s">
        <v>140</v>
      </c>
      <c r="I134" s="203" t="s">
        <v>141</v>
      </c>
      <c r="J134" s="204" t="s">
        <v>119</v>
      </c>
      <c r="K134" s="205" t="s">
        <v>142</v>
      </c>
      <c r="L134" s="206"/>
      <c r="M134" s="101" t="s">
        <v>1</v>
      </c>
      <c r="N134" s="102" t="s">
        <v>37</v>
      </c>
      <c r="O134" s="102" t="s">
        <v>143</v>
      </c>
      <c r="P134" s="102" t="s">
        <v>144</v>
      </c>
      <c r="Q134" s="102" t="s">
        <v>145</v>
      </c>
      <c r="R134" s="102" t="s">
        <v>146</v>
      </c>
      <c r="S134" s="102" t="s">
        <v>147</v>
      </c>
      <c r="T134" s="103" t="s">
        <v>148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149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P136+P152+P319</f>
        <v>0</v>
      </c>
      <c r="Q135" s="105"/>
      <c r="R135" s="209">
        <f>R136+R152+R319</f>
        <v>7.5873991681100001</v>
      </c>
      <c r="S135" s="105"/>
      <c r="T135" s="210">
        <f>T136+T152+T319</f>
        <v>4.4471917000000003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72</v>
      </c>
      <c r="AU135" s="18" t="s">
        <v>121</v>
      </c>
      <c r="BK135" s="211">
        <f>BK136+BK152+BK319</f>
        <v>0</v>
      </c>
    </row>
    <row r="136" s="12" customFormat="1" ht="25.92" customHeight="1">
      <c r="A136" s="12"/>
      <c r="B136" s="212"/>
      <c r="C136" s="213"/>
      <c r="D136" s="214" t="s">
        <v>72</v>
      </c>
      <c r="E136" s="215" t="s">
        <v>150</v>
      </c>
      <c r="F136" s="215" t="s">
        <v>151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0</v>
      </c>
      <c r="S136" s="220"/>
      <c r="T136" s="22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80</v>
      </c>
      <c r="AT136" s="224" t="s">
        <v>72</v>
      </c>
      <c r="AU136" s="224" t="s">
        <v>73</v>
      </c>
      <c r="AY136" s="223" t="s">
        <v>152</v>
      </c>
      <c r="BK136" s="225">
        <f>BK137</f>
        <v>0</v>
      </c>
    </row>
    <row r="137" s="12" customFormat="1" ht="22.8" customHeight="1">
      <c r="A137" s="12"/>
      <c r="B137" s="212"/>
      <c r="C137" s="213"/>
      <c r="D137" s="214" t="s">
        <v>72</v>
      </c>
      <c r="E137" s="226" t="s">
        <v>153</v>
      </c>
      <c r="F137" s="226" t="s">
        <v>154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SUM(P138:P151)</f>
        <v>0</v>
      </c>
      <c r="Q137" s="220"/>
      <c r="R137" s="221">
        <f>SUM(R138:R151)</f>
        <v>0</v>
      </c>
      <c r="S137" s="220"/>
      <c r="T137" s="222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80</v>
      </c>
      <c r="AT137" s="224" t="s">
        <v>72</v>
      </c>
      <c r="AU137" s="224" t="s">
        <v>80</v>
      </c>
      <c r="AY137" s="223" t="s">
        <v>152</v>
      </c>
      <c r="BK137" s="225">
        <f>SUM(BK138:BK151)</f>
        <v>0</v>
      </c>
    </row>
    <row r="138" s="2" customFormat="1" ht="24.15" customHeight="1">
      <c r="A138" s="39"/>
      <c r="B138" s="40"/>
      <c r="C138" s="228" t="s">
        <v>80</v>
      </c>
      <c r="D138" s="228" t="s">
        <v>155</v>
      </c>
      <c r="E138" s="229" t="s">
        <v>156</v>
      </c>
      <c r="F138" s="230" t="s">
        <v>157</v>
      </c>
      <c r="G138" s="231" t="s">
        <v>158</v>
      </c>
      <c r="H138" s="232">
        <v>4.4470000000000001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39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159</v>
      </c>
      <c r="AT138" s="240" t="s">
        <v>155</v>
      </c>
      <c r="AU138" s="240" t="s">
        <v>86</v>
      </c>
      <c r="AY138" s="18" t="s">
        <v>152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159</v>
      </c>
      <c r="BM138" s="240" t="s">
        <v>160</v>
      </c>
    </row>
    <row r="139" s="2" customFormat="1" ht="24.15" customHeight="1">
      <c r="A139" s="39"/>
      <c r="B139" s="40"/>
      <c r="C139" s="228" t="s">
        <v>86</v>
      </c>
      <c r="D139" s="228" t="s">
        <v>155</v>
      </c>
      <c r="E139" s="229" t="s">
        <v>161</v>
      </c>
      <c r="F139" s="230" t="s">
        <v>162</v>
      </c>
      <c r="G139" s="231" t="s">
        <v>158</v>
      </c>
      <c r="H139" s="232">
        <v>4.4470000000000001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39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159</v>
      </c>
      <c r="AT139" s="240" t="s">
        <v>155</v>
      </c>
      <c r="AU139" s="240" t="s">
        <v>86</v>
      </c>
      <c r="AY139" s="18" t="s">
        <v>152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159</v>
      </c>
      <c r="BM139" s="240" t="s">
        <v>163</v>
      </c>
    </row>
    <row r="140" s="2" customFormat="1" ht="24.15" customHeight="1">
      <c r="A140" s="39"/>
      <c r="B140" s="40"/>
      <c r="C140" s="228" t="s">
        <v>164</v>
      </c>
      <c r="D140" s="228" t="s">
        <v>155</v>
      </c>
      <c r="E140" s="229" t="s">
        <v>165</v>
      </c>
      <c r="F140" s="230" t="s">
        <v>166</v>
      </c>
      <c r="G140" s="231" t="s">
        <v>158</v>
      </c>
      <c r="H140" s="232">
        <v>62.258000000000003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39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159</v>
      </c>
      <c r="AT140" s="240" t="s">
        <v>155</v>
      </c>
      <c r="AU140" s="240" t="s">
        <v>86</v>
      </c>
      <c r="AY140" s="18" t="s">
        <v>152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159</v>
      </c>
      <c r="BM140" s="240" t="s">
        <v>167</v>
      </c>
    </row>
    <row r="141" s="13" customFormat="1">
      <c r="A141" s="13"/>
      <c r="B141" s="242"/>
      <c r="C141" s="243"/>
      <c r="D141" s="244" t="s">
        <v>168</v>
      </c>
      <c r="E141" s="243"/>
      <c r="F141" s="245" t="s">
        <v>565</v>
      </c>
      <c r="G141" s="243"/>
      <c r="H141" s="246">
        <v>62.258000000000003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168</v>
      </c>
      <c r="AU141" s="252" t="s">
        <v>86</v>
      </c>
      <c r="AV141" s="13" t="s">
        <v>86</v>
      </c>
      <c r="AW141" s="13" t="s">
        <v>4</v>
      </c>
      <c r="AX141" s="13" t="s">
        <v>80</v>
      </c>
      <c r="AY141" s="252" t="s">
        <v>152</v>
      </c>
    </row>
    <row r="142" s="2" customFormat="1" ht="33" customHeight="1">
      <c r="A142" s="39"/>
      <c r="B142" s="40"/>
      <c r="C142" s="228" t="s">
        <v>159</v>
      </c>
      <c r="D142" s="228" t="s">
        <v>155</v>
      </c>
      <c r="E142" s="229" t="s">
        <v>170</v>
      </c>
      <c r="F142" s="230" t="s">
        <v>171</v>
      </c>
      <c r="G142" s="231" t="s">
        <v>158</v>
      </c>
      <c r="H142" s="232">
        <v>0.19300000000000001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39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159</v>
      </c>
      <c r="AT142" s="240" t="s">
        <v>155</v>
      </c>
      <c r="AU142" s="240" t="s">
        <v>86</v>
      </c>
      <c r="AY142" s="18" t="s">
        <v>152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159</v>
      </c>
      <c r="BM142" s="240" t="s">
        <v>172</v>
      </c>
    </row>
    <row r="143" s="13" customFormat="1">
      <c r="A143" s="13"/>
      <c r="B143" s="242"/>
      <c r="C143" s="243"/>
      <c r="D143" s="244" t="s">
        <v>168</v>
      </c>
      <c r="E143" s="253" t="s">
        <v>1</v>
      </c>
      <c r="F143" s="245" t="s">
        <v>173</v>
      </c>
      <c r="G143" s="243"/>
      <c r="H143" s="246">
        <v>0.125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168</v>
      </c>
      <c r="AU143" s="252" t="s">
        <v>86</v>
      </c>
      <c r="AV143" s="13" t="s">
        <v>86</v>
      </c>
      <c r="AW143" s="13" t="s">
        <v>30</v>
      </c>
      <c r="AX143" s="13" t="s">
        <v>73</v>
      </c>
      <c r="AY143" s="252" t="s">
        <v>152</v>
      </c>
    </row>
    <row r="144" s="13" customFormat="1">
      <c r="A144" s="13"/>
      <c r="B144" s="242"/>
      <c r="C144" s="243"/>
      <c r="D144" s="244" t="s">
        <v>168</v>
      </c>
      <c r="E144" s="253" t="s">
        <v>1</v>
      </c>
      <c r="F144" s="245" t="s">
        <v>174</v>
      </c>
      <c r="G144" s="243"/>
      <c r="H144" s="246">
        <v>0.068000000000000005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168</v>
      </c>
      <c r="AU144" s="252" t="s">
        <v>86</v>
      </c>
      <c r="AV144" s="13" t="s">
        <v>86</v>
      </c>
      <c r="AW144" s="13" t="s">
        <v>30</v>
      </c>
      <c r="AX144" s="13" t="s">
        <v>73</v>
      </c>
      <c r="AY144" s="252" t="s">
        <v>152</v>
      </c>
    </row>
    <row r="145" s="14" customFormat="1">
      <c r="A145" s="14"/>
      <c r="B145" s="254"/>
      <c r="C145" s="255"/>
      <c r="D145" s="244" t="s">
        <v>168</v>
      </c>
      <c r="E145" s="256" t="s">
        <v>1</v>
      </c>
      <c r="F145" s="257" t="s">
        <v>175</v>
      </c>
      <c r="G145" s="255"/>
      <c r="H145" s="258">
        <v>0.19300000000000001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168</v>
      </c>
      <c r="AU145" s="264" t="s">
        <v>86</v>
      </c>
      <c r="AV145" s="14" t="s">
        <v>159</v>
      </c>
      <c r="AW145" s="14" t="s">
        <v>30</v>
      </c>
      <c r="AX145" s="14" t="s">
        <v>80</v>
      </c>
      <c r="AY145" s="264" t="s">
        <v>152</v>
      </c>
    </row>
    <row r="146" s="2" customFormat="1" ht="37.8" customHeight="1">
      <c r="A146" s="39"/>
      <c r="B146" s="40"/>
      <c r="C146" s="228" t="s">
        <v>176</v>
      </c>
      <c r="D146" s="228" t="s">
        <v>155</v>
      </c>
      <c r="E146" s="229" t="s">
        <v>177</v>
      </c>
      <c r="F146" s="230" t="s">
        <v>178</v>
      </c>
      <c r="G146" s="231" t="s">
        <v>158</v>
      </c>
      <c r="H146" s="232">
        <v>0.877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39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159</v>
      </c>
      <c r="AT146" s="240" t="s">
        <v>155</v>
      </c>
      <c r="AU146" s="240" t="s">
        <v>86</v>
      </c>
      <c r="AY146" s="18" t="s">
        <v>152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159</v>
      </c>
      <c r="BM146" s="240" t="s">
        <v>179</v>
      </c>
    </row>
    <row r="147" s="15" customFormat="1">
      <c r="A147" s="15"/>
      <c r="B147" s="265"/>
      <c r="C147" s="266"/>
      <c r="D147" s="244" t="s">
        <v>168</v>
      </c>
      <c r="E147" s="267" t="s">
        <v>1</v>
      </c>
      <c r="F147" s="268" t="s">
        <v>180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168</v>
      </c>
      <c r="AU147" s="274" t="s">
        <v>86</v>
      </c>
      <c r="AV147" s="15" t="s">
        <v>80</v>
      </c>
      <c r="AW147" s="15" t="s">
        <v>30</v>
      </c>
      <c r="AX147" s="15" t="s">
        <v>73</v>
      </c>
      <c r="AY147" s="274" t="s">
        <v>152</v>
      </c>
    </row>
    <row r="148" s="13" customFormat="1">
      <c r="A148" s="13"/>
      <c r="B148" s="242"/>
      <c r="C148" s="243"/>
      <c r="D148" s="244" t="s">
        <v>168</v>
      </c>
      <c r="E148" s="253" t="s">
        <v>1</v>
      </c>
      <c r="F148" s="245" t="s">
        <v>533</v>
      </c>
      <c r="G148" s="243"/>
      <c r="H148" s="246">
        <v>0.877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168</v>
      </c>
      <c r="AU148" s="252" t="s">
        <v>86</v>
      </c>
      <c r="AV148" s="13" t="s">
        <v>86</v>
      </c>
      <c r="AW148" s="13" t="s">
        <v>30</v>
      </c>
      <c r="AX148" s="13" t="s">
        <v>80</v>
      </c>
      <c r="AY148" s="252" t="s">
        <v>152</v>
      </c>
    </row>
    <row r="149" s="2" customFormat="1" ht="33" customHeight="1">
      <c r="A149" s="39"/>
      <c r="B149" s="40"/>
      <c r="C149" s="228" t="s">
        <v>182</v>
      </c>
      <c r="D149" s="228" t="s">
        <v>155</v>
      </c>
      <c r="E149" s="229" t="s">
        <v>183</v>
      </c>
      <c r="F149" s="230" t="s">
        <v>184</v>
      </c>
      <c r="G149" s="231" t="s">
        <v>158</v>
      </c>
      <c r="H149" s="232">
        <v>1.345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39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159</v>
      </c>
      <c r="AT149" s="240" t="s">
        <v>155</v>
      </c>
      <c r="AU149" s="240" t="s">
        <v>86</v>
      </c>
      <c r="AY149" s="18" t="s">
        <v>152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159</v>
      </c>
      <c r="BM149" s="240" t="s">
        <v>185</v>
      </c>
    </row>
    <row r="150" s="15" customFormat="1">
      <c r="A150" s="15"/>
      <c r="B150" s="265"/>
      <c r="C150" s="266"/>
      <c r="D150" s="244" t="s">
        <v>168</v>
      </c>
      <c r="E150" s="267" t="s">
        <v>1</v>
      </c>
      <c r="F150" s="268" t="s">
        <v>186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168</v>
      </c>
      <c r="AU150" s="274" t="s">
        <v>86</v>
      </c>
      <c r="AV150" s="15" t="s">
        <v>80</v>
      </c>
      <c r="AW150" s="15" t="s">
        <v>30</v>
      </c>
      <c r="AX150" s="15" t="s">
        <v>73</v>
      </c>
      <c r="AY150" s="274" t="s">
        <v>152</v>
      </c>
    </row>
    <row r="151" s="13" customFormat="1">
      <c r="A151" s="13"/>
      <c r="B151" s="242"/>
      <c r="C151" s="243"/>
      <c r="D151" s="244" t="s">
        <v>168</v>
      </c>
      <c r="E151" s="253" t="s">
        <v>1</v>
      </c>
      <c r="F151" s="245" t="s">
        <v>187</v>
      </c>
      <c r="G151" s="243"/>
      <c r="H151" s="246">
        <v>1.345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168</v>
      </c>
      <c r="AU151" s="252" t="s">
        <v>86</v>
      </c>
      <c r="AV151" s="13" t="s">
        <v>86</v>
      </c>
      <c r="AW151" s="13" t="s">
        <v>30</v>
      </c>
      <c r="AX151" s="13" t="s">
        <v>80</v>
      </c>
      <c r="AY151" s="252" t="s">
        <v>152</v>
      </c>
    </row>
    <row r="152" s="12" customFormat="1" ht="25.92" customHeight="1">
      <c r="A152" s="12"/>
      <c r="B152" s="212"/>
      <c r="C152" s="213"/>
      <c r="D152" s="214" t="s">
        <v>72</v>
      </c>
      <c r="E152" s="215" t="s">
        <v>188</v>
      </c>
      <c r="F152" s="215" t="s">
        <v>189</v>
      </c>
      <c r="G152" s="213"/>
      <c r="H152" s="213"/>
      <c r="I152" s="216"/>
      <c r="J152" s="217">
        <f>BK152</f>
        <v>0</v>
      </c>
      <c r="K152" s="213"/>
      <c r="L152" s="218"/>
      <c r="M152" s="219"/>
      <c r="N152" s="220"/>
      <c r="O152" s="220"/>
      <c r="P152" s="221">
        <f>P153+P253+P293+P297+P299+P305+P310</f>
        <v>0</v>
      </c>
      <c r="Q152" s="220"/>
      <c r="R152" s="221">
        <f>R153+R253+R293+R297+R299+R305+R310</f>
        <v>7.5873991681100001</v>
      </c>
      <c r="S152" s="220"/>
      <c r="T152" s="222">
        <f>T153+T253+T293+T297+T299+T305+T310</f>
        <v>4.4471917000000003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86</v>
      </c>
      <c r="AT152" s="224" t="s">
        <v>72</v>
      </c>
      <c r="AU152" s="224" t="s">
        <v>73</v>
      </c>
      <c r="AY152" s="223" t="s">
        <v>152</v>
      </c>
      <c r="BK152" s="225">
        <f>BK153+BK253+BK293+BK297+BK299+BK305+BK310</f>
        <v>0</v>
      </c>
    </row>
    <row r="153" s="12" customFormat="1" ht="22.8" customHeight="1">
      <c r="A153" s="12"/>
      <c r="B153" s="212"/>
      <c r="C153" s="213"/>
      <c r="D153" s="214" t="s">
        <v>72</v>
      </c>
      <c r="E153" s="226" t="s">
        <v>190</v>
      </c>
      <c r="F153" s="226" t="s">
        <v>191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SUM(P154:P252)</f>
        <v>0</v>
      </c>
      <c r="Q153" s="220"/>
      <c r="R153" s="221">
        <f>SUM(R154:R252)</f>
        <v>4.7137926681099991</v>
      </c>
      <c r="S153" s="220"/>
      <c r="T153" s="222">
        <f>SUM(T154:T252)</f>
        <v>2.3173952000000004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86</v>
      </c>
      <c r="AT153" s="224" t="s">
        <v>72</v>
      </c>
      <c r="AU153" s="224" t="s">
        <v>80</v>
      </c>
      <c r="AY153" s="223" t="s">
        <v>152</v>
      </c>
      <c r="BK153" s="225">
        <f>SUM(BK154:BK252)</f>
        <v>0</v>
      </c>
    </row>
    <row r="154" s="2" customFormat="1" ht="24.15" customHeight="1">
      <c r="A154" s="39"/>
      <c r="B154" s="40"/>
      <c r="C154" s="228" t="s">
        <v>192</v>
      </c>
      <c r="D154" s="228" t="s">
        <v>155</v>
      </c>
      <c r="E154" s="229" t="s">
        <v>193</v>
      </c>
      <c r="F154" s="230" t="s">
        <v>194</v>
      </c>
      <c r="G154" s="231" t="s">
        <v>195</v>
      </c>
      <c r="H154" s="232">
        <v>8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39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0.00029999999999999997</v>
      </c>
      <c r="T154" s="239">
        <f>S154*H154</f>
        <v>0.0023999999999999998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196</v>
      </c>
      <c r="AT154" s="240" t="s">
        <v>155</v>
      </c>
      <c r="AU154" s="240" t="s">
        <v>86</v>
      </c>
      <c r="AY154" s="18" t="s">
        <v>152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196</v>
      </c>
      <c r="BM154" s="240" t="s">
        <v>197</v>
      </c>
    </row>
    <row r="155" s="2" customFormat="1" ht="24.15" customHeight="1">
      <c r="A155" s="39"/>
      <c r="B155" s="40"/>
      <c r="C155" s="228" t="s">
        <v>198</v>
      </c>
      <c r="D155" s="228" t="s">
        <v>155</v>
      </c>
      <c r="E155" s="229" t="s">
        <v>199</v>
      </c>
      <c r="F155" s="230" t="s">
        <v>200</v>
      </c>
      <c r="G155" s="231" t="s">
        <v>201</v>
      </c>
      <c r="H155" s="232">
        <v>371.74700000000001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39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196</v>
      </c>
      <c r="AT155" s="240" t="s">
        <v>155</v>
      </c>
      <c r="AU155" s="240" t="s">
        <v>86</v>
      </c>
      <c r="AY155" s="18" t="s">
        <v>152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196</v>
      </c>
      <c r="BM155" s="240" t="s">
        <v>202</v>
      </c>
    </row>
    <row r="156" s="15" customFormat="1">
      <c r="A156" s="15"/>
      <c r="B156" s="265"/>
      <c r="C156" s="266"/>
      <c r="D156" s="244" t="s">
        <v>168</v>
      </c>
      <c r="E156" s="267" t="s">
        <v>1</v>
      </c>
      <c r="F156" s="268" t="s">
        <v>203</v>
      </c>
      <c r="G156" s="266"/>
      <c r="H156" s="267" t="s">
        <v>1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168</v>
      </c>
      <c r="AU156" s="274" t="s">
        <v>86</v>
      </c>
      <c r="AV156" s="15" t="s">
        <v>80</v>
      </c>
      <c r="AW156" s="15" t="s">
        <v>30</v>
      </c>
      <c r="AX156" s="15" t="s">
        <v>73</v>
      </c>
      <c r="AY156" s="274" t="s">
        <v>152</v>
      </c>
    </row>
    <row r="157" s="13" customFormat="1">
      <c r="A157" s="13"/>
      <c r="B157" s="242"/>
      <c r="C157" s="243"/>
      <c r="D157" s="244" t="s">
        <v>168</v>
      </c>
      <c r="E157" s="253" t="s">
        <v>1</v>
      </c>
      <c r="F157" s="245" t="s">
        <v>566</v>
      </c>
      <c r="G157" s="243"/>
      <c r="H157" s="246">
        <v>241.31299999999999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168</v>
      </c>
      <c r="AU157" s="252" t="s">
        <v>86</v>
      </c>
      <c r="AV157" s="13" t="s">
        <v>86</v>
      </c>
      <c r="AW157" s="13" t="s">
        <v>30</v>
      </c>
      <c r="AX157" s="13" t="s">
        <v>73</v>
      </c>
      <c r="AY157" s="252" t="s">
        <v>152</v>
      </c>
    </row>
    <row r="158" s="13" customFormat="1">
      <c r="A158" s="13"/>
      <c r="B158" s="242"/>
      <c r="C158" s="243"/>
      <c r="D158" s="244" t="s">
        <v>168</v>
      </c>
      <c r="E158" s="253" t="s">
        <v>1</v>
      </c>
      <c r="F158" s="245" t="s">
        <v>567</v>
      </c>
      <c r="G158" s="243"/>
      <c r="H158" s="246">
        <v>81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168</v>
      </c>
      <c r="AU158" s="252" t="s">
        <v>86</v>
      </c>
      <c r="AV158" s="13" t="s">
        <v>86</v>
      </c>
      <c r="AW158" s="13" t="s">
        <v>30</v>
      </c>
      <c r="AX158" s="13" t="s">
        <v>73</v>
      </c>
      <c r="AY158" s="252" t="s">
        <v>152</v>
      </c>
    </row>
    <row r="159" s="15" customFormat="1">
      <c r="A159" s="15"/>
      <c r="B159" s="265"/>
      <c r="C159" s="266"/>
      <c r="D159" s="244" t="s">
        <v>168</v>
      </c>
      <c r="E159" s="267" t="s">
        <v>1</v>
      </c>
      <c r="F159" s="268" t="s">
        <v>205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168</v>
      </c>
      <c r="AU159" s="274" t="s">
        <v>86</v>
      </c>
      <c r="AV159" s="15" t="s">
        <v>80</v>
      </c>
      <c r="AW159" s="15" t="s">
        <v>30</v>
      </c>
      <c r="AX159" s="15" t="s">
        <v>73</v>
      </c>
      <c r="AY159" s="274" t="s">
        <v>152</v>
      </c>
    </row>
    <row r="160" s="13" customFormat="1">
      <c r="A160" s="13"/>
      <c r="B160" s="242"/>
      <c r="C160" s="243"/>
      <c r="D160" s="244" t="s">
        <v>168</v>
      </c>
      <c r="E160" s="253" t="s">
        <v>1</v>
      </c>
      <c r="F160" s="245" t="s">
        <v>568</v>
      </c>
      <c r="G160" s="243"/>
      <c r="H160" s="246">
        <v>30.960000000000001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168</v>
      </c>
      <c r="AU160" s="252" t="s">
        <v>86</v>
      </c>
      <c r="AV160" s="13" t="s">
        <v>86</v>
      </c>
      <c r="AW160" s="13" t="s">
        <v>30</v>
      </c>
      <c r="AX160" s="13" t="s">
        <v>73</v>
      </c>
      <c r="AY160" s="252" t="s">
        <v>152</v>
      </c>
    </row>
    <row r="161" s="13" customFormat="1">
      <c r="A161" s="13"/>
      <c r="B161" s="242"/>
      <c r="C161" s="243"/>
      <c r="D161" s="244" t="s">
        <v>168</v>
      </c>
      <c r="E161" s="253" t="s">
        <v>1</v>
      </c>
      <c r="F161" s="245" t="s">
        <v>207</v>
      </c>
      <c r="G161" s="243"/>
      <c r="H161" s="246">
        <v>13.734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168</v>
      </c>
      <c r="AU161" s="252" t="s">
        <v>86</v>
      </c>
      <c r="AV161" s="13" t="s">
        <v>86</v>
      </c>
      <c r="AW161" s="13" t="s">
        <v>30</v>
      </c>
      <c r="AX161" s="13" t="s">
        <v>73</v>
      </c>
      <c r="AY161" s="252" t="s">
        <v>152</v>
      </c>
    </row>
    <row r="162" s="13" customFormat="1">
      <c r="A162" s="13"/>
      <c r="B162" s="242"/>
      <c r="C162" s="243"/>
      <c r="D162" s="244" t="s">
        <v>168</v>
      </c>
      <c r="E162" s="253" t="s">
        <v>1</v>
      </c>
      <c r="F162" s="245" t="s">
        <v>208</v>
      </c>
      <c r="G162" s="243"/>
      <c r="H162" s="246">
        <v>4.7400000000000002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168</v>
      </c>
      <c r="AU162" s="252" t="s">
        <v>86</v>
      </c>
      <c r="AV162" s="13" t="s">
        <v>86</v>
      </c>
      <c r="AW162" s="13" t="s">
        <v>30</v>
      </c>
      <c r="AX162" s="13" t="s">
        <v>73</v>
      </c>
      <c r="AY162" s="252" t="s">
        <v>152</v>
      </c>
    </row>
    <row r="163" s="14" customFormat="1">
      <c r="A163" s="14"/>
      <c r="B163" s="254"/>
      <c r="C163" s="255"/>
      <c r="D163" s="244" t="s">
        <v>168</v>
      </c>
      <c r="E163" s="256" t="s">
        <v>1</v>
      </c>
      <c r="F163" s="257" t="s">
        <v>175</v>
      </c>
      <c r="G163" s="255"/>
      <c r="H163" s="258">
        <v>371.74700000000001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168</v>
      </c>
      <c r="AU163" s="264" t="s">
        <v>86</v>
      </c>
      <c r="AV163" s="14" t="s">
        <v>159</v>
      </c>
      <c r="AW163" s="14" t="s">
        <v>30</v>
      </c>
      <c r="AX163" s="14" t="s">
        <v>80</v>
      </c>
      <c r="AY163" s="264" t="s">
        <v>152</v>
      </c>
    </row>
    <row r="164" s="2" customFormat="1" ht="16.5" customHeight="1">
      <c r="A164" s="39"/>
      <c r="B164" s="40"/>
      <c r="C164" s="275" t="s">
        <v>209</v>
      </c>
      <c r="D164" s="275" t="s">
        <v>210</v>
      </c>
      <c r="E164" s="276" t="s">
        <v>211</v>
      </c>
      <c r="F164" s="277" t="s">
        <v>212</v>
      </c>
      <c r="G164" s="278" t="s">
        <v>158</v>
      </c>
      <c r="H164" s="279">
        <v>0.119</v>
      </c>
      <c r="I164" s="280"/>
      <c r="J164" s="281">
        <f>ROUND(I164*H164,2)</f>
        <v>0</v>
      </c>
      <c r="K164" s="282"/>
      <c r="L164" s="283"/>
      <c r="M164" s="284" t="s">
        <v>1</v>
      </c>
      <c r="N164" s="285" t="s">
        <v>39</v>
      </c>
      <c r="O164" s="92"/>
      <c r="P164" s="238">
        <f>O164*H164</f>
        <v>0</v>
      </c>
      <c r="Q164" s="238">
        <v>1</v>
      </c>
      <c r="R164" s="238">
        <f>Q164*H164</f>
        <v>0.119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213</v>
      </c>
      <c r="AT164" s="240" t="s">
        <v>210</v>
      </c>
      <c r="AU164" s="240" t="s">
        <v>86</v>
      </c>
      <c r="AY164" s="18" t="s">
        <v>152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196</v>
      </c>
      <c r="BM164" s="240" t="s">
        <v>214</v>
      </c>
    </row>
    <row r="165" s="13" customFormat="1">
      <c r="A165" s="13"/>
      <c r="B165" s="242"/>
      <c r="C165" s="243"/>
      <c r="D165" s="244" t="s">
        <v>168</v>
      </c>
      <c r="E165" s="243"/>
      <c r="F165" s="245" t="s">
        <v>569</v>
      </c>
      <c r="G165" s="243"/>
      <c r="H165" s="246">
        <v>0.119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168</v>
      </c>
      <c r="AU165" s="252" t="s">
        <v>86</v>
      </c>
      <c r="AV165" s="13" t="s">
        <v>86</v>
      </c>
      <c r="AW165" s="13" t="s">
        <v>4</v>
      </c>
      <c r="AX165" s="13" t="s">
        <v>80</v>
      </c>
      <c r="AY165" s="252" t="s">
        <v>152</v>
      </c>
    </row>
    <row r="166" s="2" customFormat="1" ht="24.15" customHeight="1">
      <c r="A166" s="39"/>
      <c r="B166" s="40"/>
      <c r="C166" s="228" t="s">
        <v>216</v>
      </c>
      <c r="D166" s="228" t="s">
        <v>155</v>
      </c>
      <c r="E166" s="229" t="s">
        <v>217</v>
      </c>
      <c r="F166" s="230" t="s">
        <v>218</v>
      </c>
      <c r="G166" s="231" t="s">
        <v>201</v>
      </c>
      <c r="H166" s="232">
        <v>371.74700000000001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39</v>
      </c>
      <c r="O166" s="92"/>
      <c r="P166" s="238">
        <f>O166*H166</f>
        <v>0</v>
      </c>
      <c r="Q166" s="238">
        <v>0.00088312999999999998</v>
      </c>
      <c r="R166" s="238">
        <f>Q166*H166</f>
        <v>0.32830092811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196</v>
      </c>
      <c r="AT166" s="240" t="s">
        <v>155</v>
      </c>
      <c r="AU166" s="240" t="s">
        <v>86</v>
      </c>
      <c r="AY166" s="18" t="s">
        <v>152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196</v>
      </c>
      <c r="BM166" s="240" t="s">
        <v>219</v>
      </c>
    </row>
    <row r="167" s="15" customFormat="1">
      <c r="A167" s="15"/>
      <c r="B167" s="265"/>
      <c r="C167" s="266"/>
      <c r="D167" s="244" t="s">
        <v>168</v>
      </c>
      <c r="E167" s="267" t="s">
        <v>1</v>
      </c>
      <c r="F167" s="268" t="s">
        <v>203</v>
      </c>
      <c r="G167" s="266"/>
      <c r="H167" s="267" t="s">
        <v>1</v>
      </c>
      <c r="I167" s="269"/>
      <c r="J167" s="266"/>
      <c r="K167" s="266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168</v>
      </c>
      <c r="AU167" s="274" t="s">
        <v>86</v>
      </c>
      <c r="AV167" s="15" t="s">
        <v>80</v>
      </c>
      <c r="AW167" s="15" t="s">
        <v>30</v>
      </c>
      <c r="AX167" s="15" t="s">
        <v>73</v>
      </c>
      <c r="AY167" s="274" t="s">
        <v>152</v>
      </c>
    </row>
    <row r="168" s="13" customFormat="1">
      <c r="A168" s="13"/>
      <c r="B168" s="242"/>
      <c r="C168" s="243"/>
      <c r="D168" s="244" t="s">
        <v>168</v>
      </c>
      <c r="E168" s="253" t="s">
        <v>1</v>
      </c>
      <c r="F168" s="245" t="s">
        <v>566</v>
      </c>
      <c r="G168" s="243"/>
      <c r="H168" s="246">
        <v>241.31299999999999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168</v>
      </c>
      <c r="AU168" s="252" t="s">
        <v>86</v>
      </c>
      <c r="AV168" s="13" t="s">
        <v>86</v>
      </c>
      <c r="AW168" s="13" t="s">
        <v>30</v>
      </c>
      <c r="AX168" s="13" t="s">
        <v>73</v>
      </c>
      <c r="AY168" s="252" t="s">
        <v>152</v>
      </c>
    </row>
    <row r="169" s="13" customFormat="1">
      <c r="A169" s="13"/>
      <c r="B169" s="242"/>
      <c r="C169" s="243"/>
      <c r="D169" s="244" t="s">
        <v>168</v>
      </c>
      <c r="E169" s="253" t="s">
        <v>1</v>
      </c>
      <c r="F169" s="245" t="s">
        <v>567</v>
      </c>
      <c r="G169" s="243"/>
      <c r="H169" s="246">
        <v>81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168</v>
      </c>
      <c r="AU169" s="252" t="s">
        <v>86</v>
      </c>
      <c r="AV169" s="13" t="s">
        <v>86</v>
      </c>
      <c r="AW169" s="13" t="s">
        <v>30</v>
      </c>
      <c r="AX169" s="13" t="s">
        <v>73</v>
      </c>
      <c r="AY169" s="252" t="s">
        <v>152</v>
      </c>
    </row>
    <row r="170" s="15" customFormat="1">
      <c r="A170" s="15"/>
      <c r="B170" s="265"/>
      <c r="C170" s="266"/>
      <c r="D170" s="244" t="s">
        <v>168</v>
      </c>
      <c r="E170" s="267" t="s">
        <v>1</v>
      </c>
      <c r="F170" s="268" t="s">
        <v>205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168</v>
      </c>
      <c r="AU170" s="274" t="s">
        <v>86</v>
      </c>
      <c r="AV170" s="15" t="s">
        <v>80</v>
      </c>
      <c r="AW170" s="15" t="s">
        <v>30</v>
      </c>
      <c r="AX170" s="15" t="s">
        <v>73</v>
      </c>
      <c r="AY170" s="274" t="s">
        <v>152</v>
      </c>
    </row>
    <row r="171" s="13" customFormat="1">
      <c r="A171" s="13"/>
      <c r="B171" s="242"/>
      <c r="C171" s="243"/>
      <c r="D171" s="244" t="s">
        <v>168</v>
      </c>
      <c r="E171" s="253" t="s">
        <v>1</v>
      </c>
      <c r="F171" s="245" t="s">
        <v>568</v>
      </c>
      <c r="G171" s="243"/>
      <c r="H171" s="246">
        <v>30.960000000000001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168</v>
      </c>
      <c r="AU171" s="252" t="s">
        <v>86</v>
      </c>
      <c r="AV171" s="13" t="s">
        <v>86</v>
      </c>
      <c r="AW171" s="13" t="s">
        <v>30</v>
      </c>
      <c r="AX171" s="13" t="s">
        <v>73</v>
      </c>
      <c r="AY171" s="252" t="s">
        <v>152</v>
      </c>
    </row>
    <row r="172" s="13" customFormat="1">
      <c r="A172" s="13"/>
      <c r="B172" s="242"/>
      <c r="C172" s="243"/>
      <c r="D172" s="244" t="s">
        <v>168</v>
      </c>
      <c r="E172" s="253" t="s">
        <v>1</v>
      </c>
      <c r="F172" s="245" t="s">
        <v>207</v>
      </c>
      <c r="G172" s="243"/>
      <c r="H172" s="246">
        <v>13.734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168</v>
      </c>
      <c r="AU172" s="252" t="s">
        <v>86</v>
      </c>
      <c r="AV172" s="13" t="s">
        <v>86</v>
      </c>
      <c r="AW172" s="13" t="s">
        <v>30</v>
      </c>
      <c r="AX172" s="13" t="s">
        <v>73</v>
      </c>
      <c r="AY172" s="252" t="s">
        <v>152</v>
      </c>
    </row>
    <row r="173" s="13" customFormat="1">
      <c r="A173" s="13"/>
      <c r="B173" s="242"/>
      <c r="C173" s="243"/>
      <c r="D173" s="244" t="s">
        <v>168</v>
      </c>
      <c r="E173" s="253" t="s">
        <v>1</v>
      </c>
      <c r="F173" s="245" t="s">
        <v>208</v>
      </c>
      <c r="G173" s="243"/>
      <c r="H173" s="246">
        <v>4.7400000000000002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168</v>
      </c>
      <c r="AU173" s="252" t="s">
        <v>86</v>
      </c>
      <c r="AV173" s="13" t="s">
        <v>86</v>
      </c>
      <c r="AW173" s="13" t="s">
        <v>30</v>
      </c>
      <c r="AX173" s="13" t="s">
        <v>73</v>
      </c>
      <c r="AY173" s="252" t="s">
        <v>152</v>
      </c>
    </row>
    <row r="174" s="14" customFormat="1">
      <c r="A174" s="14"/>
      <c r="B174" s="254"/>
      <c r="C174" s="255"/>
      <c r="D174" s="244" t="s">
        <v>168</v>
      </c>
      <c r="E174" s="256" t="s">
        <v>1</v>
      </c>
      <c r="F174" s="257" t="s">
        <v>175</v>
      </c>
      <c r="G174" s="255"/>
      <c r="H174" s="258">
        <v>371.74700000000001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168</v>
      </c>
      <c r="AU174" s="264" t="s">
        <v>86</v>
      </c>
      <c r="AV174" s="14" t="s">
        <v>159</v>
      </c>
      <c r="AW174" s="14" t="s">
        <v>30</v>
      </c>
      <c r="AX174" s="14" t="s">
        <v>80</v>
      </c>
      <c r="AY174" s="264" t="s">
        <v>152</v>
      </c>
    </row>
    <row r="175" s="2" customFormat="1" ht="49.05" customHeight="1">
      <c r="A175" s="39"/>
      <c r="B175" s="40"/>
      <c r="C175" s="275" t="s">
        <v>220</v>
      </c>
      <c r="D175" s="275" t="s">
        <v>210</v>
      </c>
      <c r="E175" s="276" t="s">
        <v>221</v>
      </c>
      <c r="F175" s="277" t="s">
        <v>222</v>
      </c>
      <c r="G175" s="278" t="s">
        <v>201</v>
      </c>
      <c r="H175" s="279">
        <v>433.27100000000002</v>
      </c>
      <c r="I175" s="280"/>
      <c r="J175" s="281">
        <f>ROUND(I175*H175,2)</f>
        <v>0</v>
      </c>
      <c r="K175" s="282"/>
      <c r="L175" s="283"/>
      <c r="M175" s="284" t="s">
        <v>1</v>
      </c>
      <c r="N175" s="285" t="s">
        <v>39</v>
      </c>
      <c r="O175" s="92"/>
      <c r="P175" s="238">
        <f>O175*H175</f>
        <v>0</v>
      </c>
      <c r="Q175" s="238">
        <v>0.0054000000000000003</v>
      </c>
      <c r="R175" s="238">
        <f>Q175*H175</f>
        <v>2.3396634000000001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213</v>
      </c>
      <c r="AT175" s="240" t="s">
        <v>210</v>
      </c>
      <c r="AU175" s="240" t="s">
        <v>86</v>
      </c>
      <c r="AY175" s="18" t="s">
        <v>152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196</v>
      </c>
      <c r="BM175" s="240" t="s">
        <v>223</v>
      </c>
    </row>
    <row r="176" s="13" customFormat="1">
      <c r="A176" s="13"/>
      <c r="B176" s="242"/>
      <c r="C176" s="243"/>
      <c r="D176" s="244" t="s">
        <v>168</v>
      </c>
      <c r="E176" s="243"/>
      <c r="F176" s="245" t="s">
        <v>570</v>
      </c>
      <c r="G176" s="243"/>
      <c r="H176" s="246">
        <v>433.27100000000002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168</v>
      </c>
      <c r="AU176" s="252" t="s">
        <v>86</v>
      </c>
      <c r="AV176" s="13" t="s">
        <v>86</v>
      </c>
      <c r="AW176" s="13" t="s">
        <v>4</v>
      </c>
      <c r="AX176" s="13" t="s">
        <v>80</v>
      </c>
      <c r="AY176" s="252" t="s">
        <v>152</v>
      </c>
    </row>
    <row r="177" s="2" customFormat="1" ht="24.15" customHeight="1">
      <c r="A177" s="39"/>
      <c r="B177" s="40"/>
      <c r="C177" s="228" t="s">
        <v>8</v>
      </c>
      <c r="D177" s="228" t="s">
        <v>155</v>
      </c>
      <c r="E177" s="229" t="s">
        <v>225</v>
      </c>
      <c r="F177" s="230" t="s">
        <v>226</v>
      </c>
      <c r="G177" s="231" t="s">
        <v>201</v>
      </c>
      <c r="H177" s="232">
        <v>361.71800000000002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39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0.0032000000000000002</v>
      </c>
      <c r="T177" s="239">
        <f>S177*H177</f>
        <v>1.1574976000000001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196</v>
      </c>
      <c r="AT177" s="240" t="s">
        <v>155</v>
      </c>
      <c r="AU177" s="240" t="s">
        <v>86</v>
      </c>
      <c r="AY177" s="18" t="s">
        <v>152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196</v>
      </c>
      <c r="BM177" s="240" t="s">
        <v>227</v>
      </c>
    </row>
    <row r="178" s="15" customFormat="1">
      <c r="A178" s="15"/>
      <c r="B178" s="265"/>
      <c r="C178" s="266"/>
      <c r="D178" s="244" t="s">
        <v>168</v>
      </c>
      <c r="E178" s="267" t="s">
        <v>1</v>
      </c>
      <c r="F178" s="268" t="s">
        <v>228</v>
      </c>
      <c r="G178" s="266"/>
      <c r="H178" s="267" t="s">
        <v>1</v>
      </c>
      <c r="I178" s="269"/>
      <c r="J178" s="266"/>
      <c r="K178" s="266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168</v>
      </c>
      <c r="AU178" s="274" t="s">
        <v>86</v>
      </c>
      <c r="AV178" s="15" t="s">
        <v>80</v>
      </c>
      <c r="AW178" s="15" t="s">
        <v>30</v>
      </c>
      <c r="AX178" s="15" t="s">
        <v>73</v>
      </c>
      <c r="AY178" s="274" t="s">
        <v>152</v>
      </c>
    </row>
    <row r="179" s="13" customFormat="1">
      <c r="A179" s="13"/>
      <c r="B179" s="242"/>
      <c r="C179" s="243"/>
      <c r="D179" s="244" t="s">
        <v>168</v>
      </c>
      <c r="E179" s="253" t="s">
        <v>1</v>
      </c>
      <c r="F179" s="245" t="s">
        <v>566</v>
      </c>
      <c r="G179" s="243"/>
      <c r="H179" s="246">
        <v>241.31299999999999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168</v>
      </c>
      <c r="AU179" s="252" t="s">
        <v>86</v>
      </c>
      <c r="AV179" s="13" t="s">
        <v>86</v>
      </c>
      <c r="AW179" s="13" t="s">
        <v>30</v>
      </c>
      <c r="AX179" s="13" t="s">
        <v>73</v>
      </c>
      <c r="AY179" s="252" t="s">
        <v>152</v>
      </c>
    </row>
    <row r="180" s="13" customFormat="1">
      <c r="A180" s="13"/>
      <c r="B180" s="242"/>
      <c r="C180" s="243"/>
      <c r="D180" s="244" t="s">
        <v>168</v>
      </c>
      <c r="E180" s="253" t="s">
        <v>1</v>
      </c>
      <c r="F180" s="245" t="s">
        <v>567</v>
      </c>
      <c r="G180" s="243"/>
      <c r="H180" s="246">
        <v>81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168</v>
      </c>
      <c r="AU180" s="252" t="s">
        <v>86</v>
      </c>
      <c r="AV180" s="13" t="s">
        <v>86</v>
      </c>
      <c r="AW180" s="13" t="s">
        <v>30</v>
      </c>
      <c r="AX180" s="13" t="s">
        <v>73</v>
      </c>
      <c r="AY180" s="252" t="s">
        <v>152</v>
      </c>
    </row>
    <row r="181" s="15" customFormat="1">
      <c r="A181" s="15"/>
      <c r="B181" s="265"/>
      <c r="C181" s="266"/>
      <c r="D181" s="244" t="s">
        <v>168</v>
      </c>
      <c r="E181" s="267" t="s">
        <v>1</v>
      </c>
      <c r="F181" s="268" t="s">
        <v>205</v>
      </c>
      <c r="G181" s="266"/>
      <c r="H181" s="267" t="s">
        <v>1</v>
      </c>
      <c r="I181" s="269"/>
      <c r="J181" s="266"/>
      <c r="K181" s="266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168</v>
      </c>
      <c r="AU181" s="274" t="s">
        <v>86</v>
      </c>
      <c r="AV181" s="15" t="s">
        <v>80</v>
      </c>
      <c r="AW181" s="15" t="s">
        <v>30</v>
      </c>
      <c r="AX181" s="15" t="s">
        <v>73</v>
      </c>
      <c r="AY181" s="274" t="s">
        <v>152</v>
      </c>
    </row>
    <row r="182" s="13" customFormat="1">
      <c r="A182" s="13"/>
      <c r="B182" s="242"/>
      <c r="C182" s="243"/>
      <c r="D182" s="244" t="s">
        <v>168</v>
      </c>
      <c r="E182" s="253" t="s">
        <v>1</v>
      </c>
      <c r="F182" s="245" t="s">
        <v>571</v>
      </c>
      <c r="G182" s="243"/>
      <c r="H182" s="246">
        <v>23.219999999999999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168</v>
      </c>
      <c r="AU182" s="252" t="s">
        <v>86</v>
      </c>
      <c r="AV182" s="13" t="s">
        <v>86</v>
      </c>
      <c r="AW182" s="13" t="s">
        <v>30</v>
      </c>
      <c r="AX182" s="13" t="s">
        <v>73</v>
      </c>
      <c r="AY182" s="252" t="s">
        <v>152</v>
      </c>
    </row>
    <row r="183" s="13" customFormat="1">
      <c r="A183" s="13"/>
      <c r="B183" s="242"/>
      <c r="C183" s="243"/>
      <c r="D183" s="244" t="s">
        <v>168</v>
      </c>
      <c r="E183" s="253" t="s">
        <v>1</v>
      </c>
      <c r="F183" s="245" t="s">
        <v>230</v>
      </c>
      <c r="G183" s="243"/>
      <c r="H183" s="246">
        <v>11.445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168</v>
      </c>
      <c r="AU183" s="252" t="s">
        <v>86</v>
      </c>
      <c r="AV183" s="13" t="s">
        <v>86</v>
      </c>
      <c r="AW183" s="13" t="s">
        <v>30</v>
      </c>
      <c r="AX183" s="13" t="s">
        <v>73</v>
      </c>
      <c r="AY183" s="252" t="s">
        <v>152</v>
      </c>
    </row>
    <row r="184" s="13" customFormat="1">
      <c r="A184" s="13"/>
      <c r="B184" s="242"/>
      <c r="C184" s="243"/>
      <c r="D184" s="244" t="s">
        <v>168</v>
      </c>
      <c r="E184" s="253" t="s">
        <v>1</v>
      </c>
      <c r="F184" s="245" t="s">
        <v>208</v>
      </c>
      <c r="G184" s="243"/>
      <c r="H184" s="246">
        <v>4.7400000000000002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168</v>
      </c>
      <c r="AU184" s="252" t="s">
        <v>86</v>
      </c>
      <c r="AV184" s="13" t="s">
        <v>86</v>
      </c>
      <c r="AW184" s="13" t="s">
        <v>30</v>
      </c>
      <c r="AX184" s="13" t="s">
        <v>73</v>
      </c>
      <c r="AY184" s="252" t="s">
        <v>152</v>
      </c>
    </row>
    <row r="185" s="14" customFormat="1">
      <c r="A185" s="14"/>
      <c r="B185" s="254"/>
      <c r="C185" s="255"/>
      <c r="D185" s="244" t="s">
        <v>168</v>
      </c>
      <c r="E185" s="256" t="s">
        <v>1</v>
      </c>
      <c r="F185" s="257" t="s">
        <v>175</v>
      </c>
      <c r="G185" s="255"/>
      <c r="H185" s="258">
        <v>361.71800000000002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4" t="s">
        <v>168</v>
      </c>
      <c r="AU185" s="264" t="s">
        <v>86</v>
      </c>
      <c r="AV185" s="14" t="s">
        <v>159</v>
      </c>
      <c r="AW185" s="14" t="s">
        <v>30</v>
      </c>
      <c r="AX185" s="14" t="s">
        <v>80</v>
      </c>
      <c r="AY185" s="264" t="s">
        <v>152</v>
      </c>
    </row>
    <row r="186" s="2" customFormat="1" ht="24.15" customHeight="1">
      <c r="A186" s="39"/>
      <c r="B186" s="40"/>
      <c r="C186" s="228" t="s">
        <v>231</v>
      </c>
      <c r="D186" s="228" t="s">
        <v>155</v>
      </c>
      <c r="E186" s="229" t="s">
        <v>232</v>
      </c>
      <c r="F186" s="230" t="s">
        <v>233</v>
      </c>
      <c r="G186" s="231" t="s">
        <v>201</v>
      </c>
      <c r="H186" s="232">
        <v>361.71800000000002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39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0.0032000000000000002</v>
      </c>
      <c r="T186" s="239">
        <f>S186*H186</f>
        <v>1.1574976000000001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196</v>
      </c>
      <c r="AT186" s="240" t="s">
        <v>155</v>
      </c>
      <c r="AU186" s="240" t="s">
        <v>86</v>
      </c>
      <c r="AY186" s="18" t="s">
        <v>152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196</v>
      </c>
      <c r="BM186" s="240" t="s">
        <v>572</v>
      </c>
    </row>
    <row r="187" s="2" customFormat="1" ht="33" customHeight="1">
      <c r="A187" s="39"/>
      <c r="B187" s="40"/>
      <c r="C187" s="228" t="s">
        <v>235</v>
      </c>
      <c r="D187" s="228" t="s">
        <v>155</v>
      </c>
      <c r="E187" s="229" t="s">
        <v>236</v>
      </c>
      <c r="F187" s="230" t="s">
        <v>237</v>
      </c>
      <c r="G187" s="231" t="s">
        <v>201</v>
      </c>
      <c r="H187" s="232">
        <v>413.60399999999998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39</v>
      </c>
      <c r="O187" s="92"/>
      <c r="P187" s="238">
        <f>O187*H187</f>
        <v>0</v>
      </c>
      <c r="Q187" s="238">
        <v>1.0000000000000001E-05</v>
      </c>
      <c r="R187" s="238">
        <f>Q187*H187</f>
        <v>0.0041360400000000005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196</v>
      </c>
      <c r="AT187" s="240" t="s">
        <v>155</v>
      </c>
      <c r="AU187" s="240" t="s">
        <v>86</v>
      </c>
      <c r="AY187" s="18" t="s">
        <v>152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196</v>
      </c>
      <c r="BM187" s="240" t="s">
        <v>238</v>
      </c>
    </row>
    <row r="188" s="15" customFormat="1">
      <c r="A188" s="15"/>
      <c r="B188" s="265"/>
      <c r="C188" s="266"/>
      <c r="D188" s="244" t="s">
        <v>168</v>
      </c>
      <c r="E188" s="267" t="s">
        <v>1</v>
      </c>
      <c r="F188" s="268" t="s">
        <v>203</v>
      </c>
      <c r="G188" s="266"/>
      <c r="H188" s="267" t="s">
        <v>1</v>
      </c>
      <c r="I188" s="269"/>
      <c r="J188" s="266"/>
      <c r="K188" s="266"/>
      <c r="L188" s="270"/>
      <c r="M188" s="271"/>
      <c r="N188" s="272"/>
      <c r="O188" s="272"/>
      <c r="P188" s="272"/>
      <c r="Q188" s="272"/>
      <c r="R188" s="272"/>
      <c r="S188" s="272"/>
      <c r="T188" s="27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4" t="s">
        <v>168</v>
      </c>
      <c r="AU188" s="274" t="s">
        <v>86</v>
      </c>
      <c r="AV188" s="15" t="s">
        <v>80</v>
      </c>
      <c r="AW188" s="15" t="s">
        <v>30</v>
      </c>
      <c r="AX188" s="15" t="s">
        <v>73</v>
      </c>
      <c r="AY188" s="274" t="s">
        <v>152</v>
      </c>
    </row>
    <row r="189" s="13" customFormat="1">
      <c r="A189" s="13"/>
      <c r="B189" s="242"/>
      <c r="C189" s="243"/>
      <c r="D189" s="244" t="s">
        <v>168</v>
      </c>
      <c r="E189" s="253" t="s">
        <v>1</v>
      </c>
      <c r="F189" s="245" t="s">
        <v>566</v>
      </c>
      <c r="G189" s="243"/>
      <c r="H189" s="246">
        <v>241.31299999999999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168</v>
      </c>
      <c r="AU189" s="252" t="s">
        <v>86</v>
      </c>
      <c r="AV189" s="13" t="s">
        <v>86</v>
      </c>
      <c r="AW189" s="13" t="s">
        <v>30</v>
      </c>
      <c r="AX189" s="13" t="s">
        <v>73</v>
      </c>
      <c r="AY189" s="252" t="s">
        <v>152</v>
      </c>
    </row>
    <row r="190" s="13" customFormat="1">
      <c r="A190" s="13"/>
      <c r="B190" s="242"/>
      <c r="C190" s="243"/>
      <c r="D190" s="244" t="s">
        <v>168</v>
      </c>
      <c r="E190" s="253" t="s">
        <v>1</v>
      </c>
      <c r="F190" s="245" t="s">
        <v>567</v>
      </c>
      <c r="G190" s="243"/>
      <c r="H190" s="246">
        <v>81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168</v>
      </c>
      <c r="AU190" s="252" t="s">
        <v>86</v>
      </c>
      <c r="AV190" s="13" t="s">
        <v>86</v>
      </c>
      <c r="AW190" s="13" t="s">
        <v>30</v>
      </c>
      <c r="AX190" s="13" t="s">
        <v>73</v>
      </c>
      <c r="AY190" s="252" t="s">
        <v>152</v>
      </c>
    </row>
    <row r="191" s="15" customFormat="1">
      <c r="A191" s="15"/>
      <c r="B191" s="265"/>
      <c r="C191" s="266"/>
      <c r="D191" s="244" t="s">
        <v>168</v>
      </c>
      <c r="E191" s="267" t="s">
        <v>1</v>
      </c>
      <c r="F191" s="268" t="s">
        <v>205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168</v>
      </c>
      <c r="AU191" s="274" t="s">
        <v>86</v>
      </c>
      <c r="AV191" s="15" t="s">
        <v>80</v>
      </c>
      <c r="AW191" s="15" t="s">
        <v>30</v>
      </c>
      <c r="AX191" s="15" t="s">
        <v>73</v>
      </c>
      <c r="AY191" s="274" t="s">
        <v>152</v>
      </c>
    </row>
    <row r="192" s="13" customFormat="1">
      <c r="A192" s="13"/>
      <c r="B192" s="242"/>
      <c r="C192" s="243"/>
      <c r="D192" s="244" t="s">
        <v>168</v>
      </c>
      <c r="E192" s="253" t="s">
        <v>1</v>
      </c>
      <c r="F192" s="245" t="s">
        <v>573</v>
      </c>
      <c r="G192" s="243"/>
      <c r="H192" s="246">
        <v>19.350000000000001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168</v>
      </c>
      <c r="AU192" s="252" t="s">
        <v>86</v>
      </c>
      <c r="AV192" s="13" t="s">
        <v>86</v>
      </c>
      <c r="AW192" s="13" t="s">
        <v>30</v>
      </c>
      <c r="AX192" s="13" t="s">
        <v>73</v>
      </c>
      <c r="AY192" s="252" t="s">
        <v>152</v>
      </c>
    </row>
    <row r="193" s="13" customFormat="1">
      <c r="A193" s="13"/>
      <c r="B193" s="242"/>
      <c r="C193" s="243"/>
      <c r="D193" s="244" t="s">
        <v>168</v>
      </c>
      <c r="E193" s="253" t="s">
        <v>1</v>
      </c>
      <c r="F193" s="245" t="s">
        <v>240</v>
      </c>
      <c r="G193" s="243"/>
      <c r="H193" s="246">
        <v>9.1560000000000006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168</v>
      </c>
      <c r="AU193" s="252" t="s">
        <v>86</v>
      </c>
      <c r="AV193" s="13" t="s">
        <v>86</v>
      </c>
      <c r="AW193" s="13" t="s">
        <v>30</v>
      </c>
      <c r="AX193" s="13" t="s">
        <v>73</v>
      </c>
      <c r="AY193" s="252" t="s">
        <v>152</v>
      </c>
    </row>
    <row r="194" s="13" customFormat="1">
      <c r="A194" s="13"/>
      <c r="B194" s="242"/>
      <c r="C194" s="243"/>
      <c r="D194" s="244" t="s">
        <v>168</v>
      </c>
      <c r="E194" s="253" t="s">
        <v>1</v>
      </c>
      <c r="F194" s="245" t="s">
        <v>208</v>
      </c>
      <c r="G194" s="243"/>
      <c r="H194" s="246">
        <v>4.7400000000000002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168</v>
      </c>
      <c r="AU194" s="252" t="s">
        <v>86</v>
      </c>
      <c r="AV194" s="13" t="s">
        <v>86</v>
      </c>
      <c r="AW194" s="13" t="s">
        <v>30</v>
      </c>
      <c r="AX194" s="13" t="s">
        <v>73</v>
      </c>
      <c r="AY194" s="252" t="s">
        <v>152</v>
      </c>
    </row>
    <row r="195" s="15" customFormat="1">
      <c r="A195" s="15"/>
      <c r="B195" s="265"/>
      <c r="C195" s="266"/>
      <c r="D195" s="244" t="s">
        <v>168</v>
      </c>
      <c r="E195" s="267" t="s">
        <v>1</v>
      </c>
      <c r="F195" s="268" t="s">
        <v>241</v>
      </c>
      <c r="G195" s="266"/>
      <c r="H195" s="267" t="s">
        <v>1</v>
      </c>
      <c r="I195" s="269"/>
      <c r="J195" s="266"/>
      <c r="K195" s="266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168</v>
      </c>
      <c r="AU195" s="274" t="s">
        <v>86</v>
      </c>
      <c r="AV195" s="15" t="s">
        <v>80</v>
      </c>
      <c r="AW195" s="15" t="s">
        <v>30</v>
      </c>
      <c r="AX195" s="15" t="s">
        <v>73</v>
      </c>
      <c r="AY195" s="274" t="s">
        <v>152</v>
      </c>
    </row>
    <row r="196" s="13" customFormat="1">
      <c r="A196" s="13"/>
      <c r="B196" s="242"/>
      <c r="C196" s="243"/>
      <c r="D196" s="244" t="s">
        <v>168</v>
      </c>
      <c r="E196" s="253" t="s">
        <v>1</v>
      </c>
      <c r="F196" s="245" t="s">
        <v>574</v>
      </c>
      <c r="G196" s="243"/>
      <c r="H196" s="246">
        <v>58.045000000000002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168</v>
      </c>
      <c r="AU196" s="252" t="s">
        <v>86</v>
      </c>
      <c r="AV196" s="13" t="s">
        <v>86</v>
      </c>
      <c r="AW196" s="13" t="s">
        <v>30</v>
      </c>
      <c r="AX196" s="13" t="s">
        <v>73</v>
      </c>
      <c r="AY196" s="252" t="s">
        <v>152</v>
      </c>
    </row>
    <row r="197" s="14" customFormat="1">
      <c r="A197" s="14"/>
      <c r="B197" s="254"/>
      <c r="C197" s="255"/>
      <c r="D197" s="244" t="s">
        <v>168</v>
      </c>
      <c r="E197" s="256" t="s">
        <v>1</v>
      </c>
      <c r="F197" s="257" t="s">
        <v>175</v>
      </c>
      <c r="G197" s="255"/>
      <c r="H197" s="258">
        <v>413.60399999999998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168</v>
      </c>
      <c r="AU197" s="264" t="s">
        <v>86</v>
      </c>
      <c r="AV197" s="14" t="s">
        <v>159</v>
      </c>
      <c r="AW197" s="14" t="s">
        <v>30</v>
      </c>
      <c r="AX197" s="14" t="s">
        <v>80</v>
      </c>
      <c r="AY197" s="264" t="s">
        <v>152</v>
      </c>
    </row>
    <row r="198" s="2" customFormat="1" ht="37.8" customHeight="1">
      <c r="A198" s="39"/>
      <c r="B198" s="40"/>
      <c r="C198" s="275" t="s">
        <v>243</v>
      </c>
      <c r="D198" s="275" t="s">
        <v>210</v>
      </c>
      <c r="E198" s="276" t="s">
        <v>244</v>
      </c>
      <c r="F198" s="277" t="s">
        <v>245</v>
      </c>
      <c r="G198" s="278" t="s">
        <v>201</v>
      </c>
      <c r="H198" s="279">
        <v>482.05500000000001</v>
      </c>
      <c r="I198" s="280"/>
      <c r="J198" s="281">
        <f>ROUND(I198*H198,2)</f>
        <v>0</v>
      </c>
      <c r="K198" s="282"/>
      <c r="L198" s="283"/>
      <c r="M198" s="284" t="s">
        <v>1</v>
      </c>
      <c r="N198" s="285" t="s">
        <v>39</v>
      </c>
      <c r="O198" s="92"/>
      <c r="P198" s="238">
        <f>O198*H198</f>
        <v>0</v>
      </c>
      <c r="Q198" s="238">
        <v>0.002</v>
      </c>
      <c r="R198" s="238">
        <f>Q198*H198</f>
        <v>0.96411000000000002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213</v>
      </c>
      <c r="AT198" s="240" t="s">
        <v>210</v>
      </c>
      <c r="AU198" s="240" t="s">
        <v>86</v>
      </c>
      <c r="AY198" s="18" t="s">
        <v>152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196</v>
      </c>
      <c r="BM198" s="240" t="s">
        <v>246</v>
      </c>
    </row>
    <row r="199" s="13" customFormat="1">
      <c r="A199" s="13"/>
      <c r="B199" s="242"/>
      <c r="C199" s="243"/>
      <c r="D199" s="244" t="s">
        <v>168</v>
      </c>
      <c r="E199" s="243"/>
      <c r="F199" s="245" t="s">
        <v>575</v>
      </c>
      <c r="G199" s="243"/>
      <c r="H199" s="246">
        <v>482.05500000000001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168</v>
      </c>
      <c r="AU199" s="252" t="s">
        <v>86</v>
      </c>
      <c r="AV199" s="13" t="s">
        <v>86</v>
      </c>
      <c r="AW199" s="13" t="s">
        <v>4</v>
      </c>
      <c r="AX199" s="13" t="s">
        <v>80</v>
      </c>
      <c r="AY199" s="252" t="s">
        <v>152</v>
      </c>
    </row>
    <row r="200" s="2" customFormat="1" ht="37.8" customHeight="1">
      <c r="A200" s="39"/>
      <c r="B200" s="40"/>
      <c r="C200" s="228" t="s">
        <v>196</v>
      </c>
      <c r="D200" s="228" t="s">
        <v>155</v>
      </c>
      <c r="E200" s="229" t="s">
        <v>248</v>
      </c>
      <c r="F200" s="230" t="s">
        <v>249</v>
      </c>
      <c r="G200" s="231" t="s">
        <v>250</v>
      </c>
      <c r="H200" s="232">
        <v>116.09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39</v>
      </c>
      <c r="O200" s="92"/>
      <c r="P200" s="238">
        <f>O200*H200</f>
        <v>0</v>
      </c>
      <c r="Q200" s="238">
        <v>0.00115</v>
      </c>
      <c r="R200" s="238">
        <f>Q200*H200</f>
        <v>0.1335035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196</v>
      </c>
      <c r="AT200" s="240" t="s">
        <v>155</v>
      </c>
      <c r="AU200" s="240" t="s">
        <v>86</v>
      </c>
      <c r="AY200" s="18" t="s">
        <v>152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196</v>
      </c>
      <c r="BM200" s="240" t="s">
        <v>251</v>
      </c>
    </row>
    <row r="201" s="15" customFormat="1">
      <c r="A201" s="15"/>
      <c r="B201" s="265"/>
      <c r="C201" s="266"/>
      <c r="D201" s="244" t="s">
        <v>168</v>
      </c>
      <c r="E201" s="267" t="s">
        <v>1</v>
      </c>
      <c r="F201" s="268" t="s">
        <v>252</v>
      </c>
      <c r="G201" s="266"/>
      <c r="H201" s="267" t="s">
        <v>1</v>
      </c>
      <c r="I201" s="269"/>
      <c r="J201" s="266"/>
      <c r="K201" s="266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168</v>
      </c>
      <c r="AU201" s="274" t="s">
        <v>86</v>
      </c>
      <c r="AV201" s="15" t="s">
        <v>80</v>
      </c>
      <c r="AW201" s="15" t="s">
        <v>30</v>
      </c>
      <c r="AX201" s="15" t="s">
        <v>73</v>
      </c>
      <c r="AY201" s="274" t="s">
        <v>152</v>
      </c>
    </row>
    <row r="202" s="13" customFormat="1">
      <c r="A202" s="13"/>
      <c r="B202" s="242"/>
      <c r="C202" s="243"/>
      <c r="D202" s="244" t="s">
        <v>168</v>
      </c>
      <c r="E202" s="253" t="s">
        <v>1</v>
      </c>
      <c r="F202" s="245" t="s">
        <v>576</v>
      </c>
      <c r="G202" s="243"/>
      <c r="H202" s="246">
        <v>77.400000000000006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168</v>
      </c>
      <c r="AU202" s="252" t="s">
        <v>86</v>
      </c>
      <c r="AV202" s="13" t="s">
        <v>86</v>
      </c>
      <c r="AW202" s="13" t="s">
        <v>30</v>
      </c>
      <c r="AX202" s="13" t="s">
        <v>73</v>
      </c>
      <c r="AY202" s="252" t="s">
        <v>152</v>
      </c>
    </row>
    <row r="203" s="13" customFormat="1">
      <c r="A203" s="13"/>
      <c r="B203" s="242"/>
      <c r="C203" s="243"/>
      <c r="D203" s="244" t="s">
        <v>168</v>
      </c>
      <c r="E203" s="253" t="s">
        <v>1</v>
      </c>
      <c r="F203" s="245" t="s">
        <v>254</v>
      </c>
      <c r="G203" s="243"/>
      <c r="H203" s="246">
        <v>22.890000000000001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168</v>
      </c>
      <c r="AU203" s="252" t="s">
        <v>86</v>
      </c>
      <c r="AV203" s="13" t="s">
        <v>86</v>
      </c>
      <c r="AW203" s="13" t="s">
        <v>30</v>
      </c>
      <c r="AX203" s="13" t="s">
        <v>73</v>
      </c>
      <c r="AY203" s="252" t="s">
        <v>152</v>
      </c>
    </row>
    <row r="204" s="13" customFormat="1">
      <c r="A204" s="13"/>
      <c r="B204" s="242"/>
      <c r="C204" s="243"/>
      <c r="D204" s="244" t="s">
        <v>168</v>
      </c>
      <c r="E204" s="253" t="s">
        <v>1</v>
      </c>
      <c r="F204" s="245" t="s">
        <v>255</v>
      </c>
      <c r="G204" s="243"/>
      <c r="H204" s="246">
        <v>15.800000000000001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168</v>
      </c>
      <c r="AU204" s="252" t="s">
        <v>86</v>
      </c>
      <c r="AV204" s="13" t="s">
        <v>86</v>
      </c>
      <c r="AW204" s="13" t="s">
        <v>30</v>
      </c>
      <c r="AX204" s="13" t="s">
        <v>73</v>
      </c>
      <c r="AY204" s="252" t="s">
        <v>152</v>
      </c>
    </row>
    <row r="205" s="14" customFormat="1">
      <c r="A205" s="14"/>
      <c r="B205" s="254"/>
      <c r="C205" s="255"/>
      <c r="D205" s="244" t="s">
        <v>168</v>
      </c>
      <c r="E205" s="256" t="s">
        <v>1</v>
      </c>
      <c r="F205" s="257" t="s">
        <v>175</v>
      </c>
      <c r="G205" s="255"/>
      <c r="H205" s="258">
        <v>116.09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168</v>
      </c>
      <c r="AU205" s="264" t="s">
        <v>86</v>
      </c>
      <c r="AV205" s="14" t="s">
        <v>159</v>
      </c>
      <c r="AW205" s="14" t="s">
        <v>30</v>
      </c>
      <c r="AX205" s="14" t="s">
        <v>80</v>
      </c>
      <c r="AY205" s="264" t="s">
        <v>152</v>
      </c>
    </row>
    <row r="206" s="2" customFormat="1" ht="37.8" customHeight="1">
      <c r="A206" s="39"/>
      <c r="B206" s="40"/>
      <c r="C206" s="228" t="s">
        <v>256</v>
      </c>
      <c r="D206" s="228" t="s">
        <v>155</v>
      </c>
      <c r="E206" s="229" t="s">
        <v>257</v>
      </c>
      <c r="F206" s="230" t="s">
        <v>258</v>
      </c>
      <c r="G206" s="231" t="s">
        <v>250</v>
      </c>
      <c r="H206" s="232">
        <v>100.29000000000001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39</v>
      </c>
      <c r="O206" s="92"/>
      <c r="P206" s="238">
        <f>O206*H206</f>
        <v>0</v>
      </c>
      <c r="Q206" s="238">
        <v>0.00063000000000000003</v>
      </c>
      <c r="R206" s="238">
        <f>Q206*H206</f>
        <v>0.063182700000000008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196</v>
      </c>
      <c r="AT206" s="240" t="s">
        <v>155</v>
      </c>
      <c r="AU206" s="240" t="s">
        <v>86</v>
      </c>
      <c r="AY206" s="18" t="s">
        <v>152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196</v>
      </c>
      <c r="BM206" s="240" t="s">
        <v>259</v>
      </c>
    </row>
    <row r="207" s="15" customFormat="1">
      <c r="A207" s="15"/>
      <c r="B207" s="265"/>
      <c r="C207" s="266"/>
      <c r="D207" s="244" t="s">
        <v>168</v>
      </c>
      <c r="E207" s="267" t="s">
        <v>1</v>
      </c>
      <c r="F207" s="268" t="s">
        <v>252</v>
      </c>
      <c r="G207" s="266"/>
      <c r="H207" s="267" t="s">
        <v>1</v>
      </c>
      <c r="I207" s="269"/>
      <c r="J207" s="266"/>
      <c r="K207" s="266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168</v>
      </c>
      <c r="AU207" s="274" t="s">
        <v>86</v>
      </c>
      <c r="AV207" s="15" t="s">
        <v>80</v>
      </c>
      <c r="AW207" s="15" t="s">
        <v>30</v>
      </c>
      <c r="AX207" s="15" t="s">
        <v>73</v>
      </c>
      <c r="AY207" s="274" t="s">
        <v>152</v>
      </c>
    </row>
    <row r="208" s="13" customFormat="1">
      <c r="A208" s="13"/>
      <c r="B208" s="242"/>
      <c r="C208" s="243"/>
      <c r="D208" s="244" t="s">
        <v>168</v>
      </c>
      <c r="E208" s="253" t="s">
        <v>1</v>
      </c>
      <c r="F208" s="245" t="s">
        <v>576</v>
      </c>
      <c r="G208" s="243"/>
      <c r="H208" s="246">
        <v>77.400000000000006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168</v>
      </c>
      <c r="AU208" s="252" t="s">
        <v>86</v>
      </c>
      <c r="AV208" s="13" t="s">
        <v>86</v>
      </c>
      <c r="AW208" s="13" t="s">
        <v>30</v>
      </c>
      <c r="AX208" s="13" t="s">
        <v>73</v>
      </c>
      <c r="AY208" s="252" t="s">
        <v>152</v>
      </c>
    </row>
    <row r="209" s="13" customFormat="1">
      <c r="A209" s="13"/>
      <c r="B209" s="242"/>
      <c r="C209" s="243"/>
      <c r="D209" s="244" t="s">
        <v>168</v>
      </c>
      <c r="E209" s="253" t="s">
        <v>1</v>
      </c>
      <c r="F209" s="245" t="s">
        <v>254</v>
      </c>
      <c r="G209" s="243"/>
      <c r="H209" s="246">
        <v>22.890000000000001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168</v>
      </c>
      <c r="AU209" s="252" t="s">
        <v>86</v>
      </c>
      <c r="AV209" s="13" t="s">
        <v>86</v>
      </c>
      <c r="AW209" s="13" t="s">
        <v>30</v>
      </c>
      <c r="AX209" s="13" t="s">
        <v>73</v>
      </c>
      <c r="AY209" s="252" t="s">
        <v>152</v>
      </c>
    </row>
    <row r="210" s="14" customFormat="1">
      <c r="A210" s="14"/>
      <c r="B210" s="254"/>
      <c r="C210" s="255"/>
      <c r="D210" s="244" t="s">
        <v>168</v>
      </c>
      <c r="E210" s="256" t="s">
        <v>1</v>
      </c>
      <c r="F210" s="257" t="s">
        <v>175</v>
      </c>
      <c r="G210" s="255"/>
      <c r="H210" s="258">
        <v>100.29000000000001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168</v>
      </c>
      <c r="AU210" s="264" t="s">
        <v>86</v>
      </c>
      <c r="AV210" s="14" t="s">
        <v>159</v>
      </c>
      <c r="AW210" s="14" t="s">
        <v>30</v>
      </c>
      <c r="AX210" s="14" t="s">
        <v>80</v>
      </c>
      <c r="AY210" s="264" t="s">
        <v>152</v>
      </c>
    </row>
    <row r="211" s="2" customFormat="1" ht="37.8" customHeight="1">
      <c r="A211" s="39"/>
      <c r="B211" s="40"/>
      <c r="C211" s="228" t="s">
        <v>260</v>
      </c>
      <c r="D211" s="228" t="s">
        <v>155</v>
      </c>
      <c r="E211" s="229" t="s">
        <v>261</v>
      </c>
      <c r="F211" s="230" t="s">
        <v>262</v>
      </c>
      <c r="G211" s="231" t="s">
        <v>250</v>
      </c>
      <c r="H211" s="232">
        <v>38.689999999999998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39</v>
      </c>
      <c r="O211" s="92"/>
      <c r="P211" s="238">
        <f>O211*H211</f>
        <v>0</v>
      </c>
      <c r="Q211" s="238">
        <v>0.00044999999999999999</v>
      </c>
      <c r="R211" s="238">
        <f>Q211*H211</f>
        <v>0.017410499999999999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196</v>
      </c>
      <c r="AT211" s="240" t="s">
        <v>155</v>
      </c>
      <c r="AU211" s="240" t="s">
        <v>86</v>
      </c>
      <c r="AY211" s="18" t="s">
        <v>152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196</v>
      </c>
      <c r="BM211" s="240" t="s">
        <v>263</v>
      </c>
    </row>
    <row r="212" s="13" customFormat="1">
      <c r="A212" s="13"/>
      <c r="B212" s="242"/>
      <c r="C212" s="243"/>
      <c r="D212" s="244" t="s">
        <v>168</v>
      </c>
      <c r="E212" s="253" t="s">
        <v>1</v>
      </c>
      <c r="F212" s="245" t="s">
        <v>254</v>
      </c>
      <c r="G212" s="243"/>
      <c r="H212" s="246">
        <v>22.890000000000001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168</v>
      </c>
      <c r="AU212" s="252" t="s">
        <v>86</v>
      </c>
      <c r="AV212" s="13" t="s">
        <v>86</v>
      </c>
      <c r="AW212" s="13" t="s">
        <v>30</v>
      </c>
      <c r="AX212" s="13" t="s">
        <v>73</v>
      </c>
      <c r="AY212" s="252" t="s">
        <v>152</v>
      </c>
    </row>
    <row r="213" s="13" customFormat="1">
      <c r="A213" s="13"/>
      <c r="B213" s="242"/>
      <c r="C213" s="243"/>
      <c r="D213" s="244" t="s">
        <v>168</v>
      </c>
      <c r="E213" s="253" t="s">
        <v>1</v>
      </c>
      <c r="F213" s="245" t="s">
        <v>255</v>
      </c>
      <c r="G213" s="243"/>
      <c r="H213" s="246">
        <v>15.800000000000001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168</v>
      </c>
      <c r="AU213" s="252" t="s">
        <v>86</v>
      </c>
      <c r="AV213" s="13" t="s">
        <v>86</v>
      </c>
      <c r="AW213" s="13" t="s">
        <v>30</v>
      </c>
      <c r="AX213" s="13" t="s">
        <v>73</v>
      </c>
      <c r="AY213" s="252" t="s">
        <v>152</v>
      </c>
    </row>
    <row r="214" s="14" customFormat="1">
      <c r="A214" s="14"/>
      <c r="B214" s="254"/>
      <c r="C214" s="255"/>
      <c r="D214" s="244" t="s">
        <v>168</v>
      </c>
      <c r="E214" s="256" t="s">
        <v>1</v>
      </c>
      <c r="F214" s="257" t="s">
        <v>175</v>
      </c>
      <c r="G214" s="255"/>
      <c r="H214" s="258">
        <v>38.689999999999998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168</v>
      </c>
      <c r="AU214" s="264" t="s">
        <v>86</v>
      </c>
      <c r="AV214" s="14" t="s">
        <v>159</v>
      </c>
      <c r="AW214" s="14" t="s">
        <v>30</v>
      </c>
      <c r="AX214" s="14" t="s">
        <v>80</v>
      </c>
      <c r="AY214" s="264" t="s">
        <v>152</v>
      </c>
    </row>
    <row r="215" s="2" customFormat="1" ht="33" customHeight="1">
      <c r="A215" s="39"/>
      <c r="B215" s="40"/>
      <c r="C215" s="228" t="s">
        <v>264</v>
      </c>
      <c r="D215" s="228" t="s">
        <v>155</v>
      </c>
      <c r="E215" s="229" t="s">
        <v>265</v>
      </c>
      <c r="F215" s="230" t="s">
        <v>266</v>
      </c>
      <c r="G215" s="231" t="s">
        <v>250</v>
      </c>
      <c r="H215" s="232">
        <v>55.399999999999999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39</v>
      </c>
      <c r="O215" s="92"/>
      <c r="P215" s="238">
        <f>O215*H215</f>
        <v>0</v>
      </c>
      <c r="Q215" s="238">
        <v>0.00165</v>
      </c>
      <c r="R215" s="238">
        <f>Q215*H215</f>
        <v>0.091409999999999991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196</v>
      </c>
      <c r="AT215" s="240" t="s">
        <v>155</v>
      </c>
      <c r="AU215" s="240" t="s">
        <v>86</v>
      </c>
      <c r="AY215" s="18" t="s">
        <v>152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196</v>
      </c>
      <c r="BM215" s="240" t="s">
        <v>267</v>
      </c>
    </row>
    <row r="216" s="15" customFormat="1">
      <c r="A216" s="15"/>
      <c r="B216" s="265"/>
      <c r="C216" s="266"/>
      <c r="D216" s="244" t="s">
        <v>168</v>
      </c>
      <c r="E216" s="267" t="s">
        <v>1</v>
      </c>
      <c r="F216" s="268" t="s">
        <v>268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168</v>
      </c>
      <c r="AU216" s="274" t="s">
        <v>86</v>
      </c>
      <c r="AV216" s="15" t="s">
        <v>80</v>
      </c>
      <c r="AW216" s="15" t="s">
        <v>30</v>
      </c>
      <c r="AX216" s="15" t="s">
        <v>73</v>
      </c>
      <c r="AY216" s="274" t="s">
        <v>152</v>
      </c>
    </row>
    <row r="217" s="13" customFormat="1">
      <c r="A217" s="13"/>
      <c r="B217" s="242"/>
      <c r="C217" s="243"/>
      <c r="D217" s="244" t="s">
        <v>168</v>
      </c>
      <c r="E217" s="253" t="s">
        <v>1</v>
      </c>
      <c r="F217" s="245" t="s">
        <v>577</v>
      </c>
      <c r="G217" s="243"/>
      <c r="H217" s="246">
        <v>55.399999999999999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168</v>
      </c>
      <c r="AU217" s="252" t="s">
        <v>86</v>
      </c>
      <c r="AV217" s="13" t="s">
        <v>86</v>
      </c>
      <c r="AW217" s="13" t="s">
        <v>30</v>
      </c>
      <c r="AX217" s="13" t="s">
        <v>80</v>
      </c>
      <c r="AY217" s="252" t="s">
        <v>152</v>
      </c>
    </row>
    <row r="218" s="2" customFormat="1" ht="33" customHeight="1">
      <c r="A218" s="39"/>
      <c r="B218" s="40"/>
      <c r="C218" s="228" t="s">
        <v>270</v>
      </c>
      <c r="D218" s="228" t="s">
        <v>155</v>
      </c>
      <c r="E218" s="229" t="s">
        <v>271</v>
      </c>
      <c r="F218" s="230" t="s">
        <v>272</v>
      </c>
      <c r="G218" s="231" t="s">
        <v>250</v>
      </c>
      <c r="H218" s="232">
        <v>22.5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39</v>
      </c>
      <c r="O218" s="92"/>
      <c r="P218" s="238">
        <f>O218*H218</f>
        <v>0</v>
      </c>
      <c r="Q218" s="238">
        <v>0.00165</v>
      </c>
      <c r="R218" s="238">
        <f>Q218*H218</f>
        <v>0.037124999999999998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196</v>
      </c>
      <c r="AT218" s="240" t="s">
        <v>155</v>
      </c>
      <c r="AU218" s="240" t="s">
        <v>86</v>
      </c>
      <c r="AY218" s="18" t="s">
        <v>152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196</v>
      </c>
      <c r="BM218" s="240" t="s">
        <v>273</v>
      </c>
    </row>
    <row r="219" s="15" customFormat="1">
      <c r="A219" s="15"/>
      <c r="B219" s="265"/>
      <c r="C219" s="266"/>
      <c r="D219" s="244" t="s">
        <v>168</v>
      </c>
      <c r="E219" s="267" t="s">
        <v>1</v>
      </c>
      <c r="F219" s="268" t="s">
        <v>228</v>
      </c>
      <c r="G219" s="266"/>
      <c r="H219" s="267" t="s">
        <v>1</v>
      </c>
      <c r="I219" s="269"/>
      <c r="J219" s="266"/>
      <c r="K219" s="266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168</v>
      </c>
      <c r="AU219" s="274" t="s">
        <v>86</v>
      </c>
      <c r="AV219" s="15" t="s">
        <v>80</v>
      </c>
      <c r="AW219" s="15" t="s">
        <v>30</v>
      </c>
      <c r="AX219" s="15" t="s">
        <v>73</v>
      </c>
      <c r="AY219" s="274" t="s">
        <v>152</v>
      </c>
    </row>
    <row r="220" s="13" customFormat="1">
      <c r="A220" s="13"/>
      <c r="B220" s="242"/>
      <c r="C220" s="243"/>
      <c r="D220" s="244" t="s">
        <v>168</v>
      </c>
      <c r="E220" s="253" t="s">
        <v>1</v>
      </c>
      <c r="F220" s="245" t="s">
        <v>540</v>
      </c>
      <c r="G220" s="243"/>
      <c r="H220" s="246">
        <v>22.5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168</v>
      </c>
      <c r="AU220" s="252" t="s">
        <v>86</v>
      </c>
      <c r="AV220" s="13" t="s">
        <v>86</v>
      </c>
      <c r="AW220" s="13" t="s">
        <v>30</v>
      </c>
      <c r="AX220" s="13" t="s">
        <v>80</v>
      </c>
      <c r="AY220" s="252" t="s">
        <v>152</v>
      </c>
    </row>
    <row r="221" s="2" customFormat="1" ht="24.15" customHeight="1">
      <c r="A221" s="39"/>
      <c r="B221" s="40"/>
      <c r="C221" s="228" t="s">
        <v>7</v>
      </c>
      <c r="D221" s="228" t="s">
        <v>155</v>
      </c>
      <c r="E221" s="229" t="s">
        <v>274</v>
      </c>
      <c r="F221" s="230" t="s">
        <v>275</v>
      </c>
      <c r="G221" s="231" t="s">
        <v>201</v>
      </c>
      <c r="H221" s="232">
        <v>359.42899999999997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39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196</v>
      </c>
      <c r="AT221" s="240" t="s">
        <v>155</v>
      </c>
      <c r="AU221" s="240" t="s">
        <v>86</v>
      </c>
      <c r="AY221" s="18" t="s">
        <v>152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196</v>
      </c>
      <c r="BM221" s="240" t="s">
        <v>276</v>
      </c>
    </row>
    <row r="222" s="15" customFormat="1">
      <c r="A222" s="15"/>
      <c r="B222" s="265"/>
      <c r="C222" s="266"/>
      <c r="D222" s="244" t="s">
        <v>168</v>
      </c>
      <c r="E222" s="267" t="s">
        <v>1</v>
      </c>
      <c r="F222" s="268" t="s">
        <v>203</v>
      </c>
      <c r="G222" s="266"/>
      <c r="H222" s="267" t="s">
        <v>1</v>
      </c>
      <c r="I222" s="269"/>
      <c r="J222" s="266"/>
      <c r="K222" s="266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168</v>
      </c>
      <c r="AU222" s="274" t="s">
        <v>86</v>
      </c>
      <c r="AV222" s="15" t="s">
        <v>80</v>
      </c>
      <c r="AW222" s="15" t="s">
        <v>30</v>
      </c>
      <c r="AX222" s="15" t="s">
        <v>73</v>
      </c>
      <c r="AY222" s="274" t="s">
        <v>152</v>
      </c>
    </row>
    <row r="223" s="13" customFormat="1">
      <c r="A223" s="13"/>
      <c r="B223" s="242"/>
      <c r="C223" s="243"/>
      <c r="D223" s="244" t="s">
        <v>168</v>
      </c>
      <c r="E223" s="253" t="s">
        <v>1</v>
      </c>
      <c r="F223" s="245" t="s">
        <v>566</v>
      </c>
      <c r="G223" s="243"/>
      <c r="H223" s="246">
        <v>241.31299999999999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168</v>
      </c>
      <c r="AU223" s="252" t="s">
        <v>86</v>
      </c>
      <c r="AV223" s="13" t="s">
        <v>86</v>
      </c>
      <c r="AW223" s="13" t="s">
        <v>30</v>
      </c>
      <c r="AX223" s="13" t="s">
        <v>73</v>
      </c>
      <c r="AY223" s="252" t="s">
        <v>152</v>
      </c>
    </row>
    <row r="224" s="13" customFormat="1">
      <c r="A224" s="13"/>
      <c r="B224" s="242"/>
      <c r="C224" s="243"/>
      <c r="D224" s="244" t="s">
        <v>168</v>
      </c>
      <c r="E224" s="253" t="s">
        <v>1</v>
      </c>
      <c r="F224" s="245" t="s">
        <v>567</v>
      </c>
      <c r="G224" s="243"/>
      <c r="H224" s="246">
        <v>81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168</v>
      </c>
      <c r="AU224" s="252" t="s">
        <v>86</v>
      </c>
      <c r="AV224" s="13" t="s">
        <v>86</v>
      </c>
      <c r="AW224" s="13" t="s">
        <v>30</v>
      </c>
      <c r="AX224" s="13" t="s">
        <v>73</v>
      </c>
      <c r="AY224" s="252" t="s">
        <v>152</v>
      </c>
    </row>
    <row r="225" s="15" customFormat="1">
      <c r="A225" s="15"/>
      <c r="B225" s="265"/>
      <c r="C225" s="266"/>
      <c r="D225" s="244" t="s">
        <v>168</v>
      </c>
      <c r="E225" s="267" t="s">
        <v>1</v>
      </c>
      <c r="F225" s="268" t="s">
        <v>205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168</v>
      </c>
      <c r="AU225" s="274" t="s">
        <v>86</v>
      </c>
      <c r="AV225" s="15" t="s">
        <v>80</v>
      </c>
      <c r="AW225" s="15" t="s">
        <v>30</v>
      </c>
      <c r="AX225" s="15" t="s">
        <v>73</v>
      </c>
      <c r="AY225" s="274" t="s">
        <v>152</v>
      </c>
    </row>
    <row r="226" s="13" customFormat="1">
      <c r="A226" s="13"/>
      <c r="B226" s="242"/>
      <c r="C226" s="243"/>
      <c r="D226" s="244" t="s">
        <v>168</v>
      </c>
      <c r="E226" s="253" t="s">
        <v>1</v>
      </c>
      <c r="F226" s="245" t="s">
        <v>571</v>
      </c>
      <c r="G226" s="243"/>
      <c r="H226" s="246">
        <v>23.219999999999999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168</v>
      </c>
      <c r="AU226" s="252" t="s">
        <v>86</v>
      </c>
      <c r="AV226" s="13" t="s">
        <v>86</v>
      </c>
      <c r="AW226" s="13" t="s">
        <v>30</v>
      </c>
      <c r="AX226" s="13" t="s">
        <v>73</v>
      </c>
      <c r="AY226" s="252" t="s">
        <v>152</v>
      </c>
    </row>
    <row r="227" s="13" customFormat="1">
      <c r="A227" s="13"/>
      <c r="B227" s="242"/>
      <c r="C227" s="243"/>
      <c r="D227" s="244" t="s">
        <v>168</v>
      </c>
      <c r="E227" s="253" t="s">
        <v>1</v>
      </c>
      <c r="F227" s="245" t="s">
        <v>240</v>
      </c>
      <c r="G227" s="243"/>
      <c r="H227" s="246">
        <v>9.1560000000000006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168</v>
      </c>
      <c r="AU227" s="252" t="s">
        <v>86</v>
      </c>
      <c r="AV227" s="13" t="s">
        <v>86</v>
      </c>
      <c r="AW227" s="13" t="s">
        <v>30</v>
      </c>
      <c r="AX227" s="13" t="s">
        <v>73</v>
      </c>
      <c r="AY227" s="252" t="s">
        <v>152</v>
      </c>
    </row>
    <row r="228" s="13" customFormat="1">
      <c r="A228" s="13"/>
      <c r="B228" s="242"/>
      <c r="C228" s="243"/>
      <c r="D228" s="244" t="s">
        <v>168</v>
      </c>
      <c r="E228" s="253" t="s">
        <v>1</v>
      </c>
      <c r="F228" s="245" t="s">
        <v>208</v>
      </c>
      <c r="G228" s="243"/>
      <c r="H228" s="246">
        <v>4.7400000000000002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168</v>
      </c>
      <c r="AU228" s="252" t="s">
        <v>86</v>
      </c>
      <c r="AV228" s="13" t="s">
        <v>86</v>
      </c>
      <c r="AW228" s="13" t="s">
        <v>30</v>
      </c>
      <c r="AX228" s="13" t="s">
        <v>73</v>
      </c>
      <c r="AY228" s="252" t="s">
        <v>152</v>
      </c>
    </row>
    <row r="229" s="14" customFormat="1">
      <c r="A229" s="14"/>
      <c r="B229" s="254"/>
      <c r="C229" s="255"/>
      <c r="D229" s="244" t="s">
        <v>168</v>
      </c>
      <c r="E229" s="256" t="s">
        <v>1</v>
      </c>
      <c r="F229" s="257" t="s">
        <v>175</v>
      </c>
      <c r="G229" s="255"/>
      <c r="H229" s="258">
        <v>359.42899999999997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4" t="s">
        <v>168</v>
      </c>
      <c r="AU229" s="264" t="s">
        <v>86</v>
      </c>
      <c r="AV229" s="14" t="s">
        <v>159</v>
      </c>
      <c r="AW229" s="14" t="s">
        <v>30</v>
      </c>
      <c r="AX229" s="14" t="s">
        <v>80</v>
      </c>
      <c r="AY229" s="264" t="s">
        <v>152</v>
      </c>
    </row>
    <row r="230" s="2" customFormat="1" ht="24.15" customHeight="1">
      <c r="A230" s="39"/>
      <c r="B230" s="40"/>
      <c r="C230" s="275" t="s">
        <v>277</v>
      </c>
      <c r="D230" s="275" t="s">
        <v>210</v>
      </c>
      <c r="E230" s="276" t="s">
        <v>278</v>
      </c>
      <c r="F230" s="277" t="s">
        <v>279</v>
      </c>
      <c r="G230" s="278" t="s">
        <v>201</v>
      </c>
      <c r="H230" s="279">
        <v>415.13999999999999</v>
      </c>
      <c r="I230" s="280"/>
      <c r="J230" s="281">
        <f>ROUND(I230*H230,2)</f>
        <v>0</v>
      </c>
      <c r="K230" s="282"/>
      <c r="L230" s="283"/>
      <c r="M230" s="284" t="s">
        <v>1</v>
      </c>
      <c r="N230" s="285" t="s">
        <v>39</v>
      </c>
      <c r="O230" s="92"/>
      <c r="P230" s="238">
        <f>O230*H230</f>
        <v>0</v>
      </c>
      <c r="Q230" s="238">
        <v>0.00029999999999999997</v>
      </c>
      <c r="R230" s="238">
        <f>Q230*H230</f>
        <v>0.12454199999999999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213</v>
      </c>
      <c r="AT230" s="240" t="s">
        <v>210</v>
      </c>
      <c r="AU230" s="240" t="s">
        <v>86</v>
      </c>
      <c r="AY230" s="18" t="s">
        <v>152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196</v>
      </c>
      <c r="BM230" s="240" t="s">
        <v>280</v>
      </c>
    </row>
    <row r="231" s="13" customFormat="1">
      <c r="A231" s="13"/>
      <c r="B231" s="242"/>
      <c r="C231" s="243"/>
      <c r="D231" s="244" t="s">
        <v>168</v>
      </c>
      <c r="E231" s="243"/>
      <c r="F231" s="245" t="s">
        <v>578</v>
      </c>
      <c r="G231" s="243"/>
      <c r="H231" s="246">
        <v>415.13999999999999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168</v>
      </c>
      <c r="AU231" s="252" t="s">
        <v>86</v>
      </c>
      <c r="AV231" s="13" t="s">
        <v>86</v>
      </c>
      <c r="AW231" s="13" t="s">
        <v>4</v>
      </c>
      <c r="AX231" s="13" t="s">
        <v>80</v>
      </c>
      <c r="AY231" s="252" t="s">
        <v>152</v>
      </c>
    </row>
    <row r="232" s="2" customFormat="1" ht="24.15" customHeight="1">
      <c r="A232" s="39"/>
      <c r="B232" s="40"/>
      <c r="C232" s="228" t="s">
        <v>282</v>
      </c>
      <c r="D232" s="228" t="s">
        <v>155</v>
      </c>
      <c r="E232" s="229" t="s">
        <v>283</v>
      </c>
      <c r="F232" s="230" t="s">
        <v>284</v>
      </c>
      <c r="G232" s="231" t="s">
        <v>195</v>
      </c>
      <c r="H232" s="232">
        <v>10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39</v>
      </c>
      <c r="O232" s="92"/>
      <c r="P232" s="238">
        <f>O232*H232</f>
        <v>0</v>
      </c>
      <c r="Q232" s="238">
        <v>0.0063</v>
      </c>
      <c r="R232" s="238">
        <f>Q232*H232</f>
        <v>0.063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196</v>
      </c>
      <c r="AT232" s="240" t="s">
        <v>155</v>
      </c>
      <c r="AU232" s="240" t="s">
        <v>86</v>
      </c>
      <c r="AY232" s="18" t="s">
        <v>152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196</v>
      </c>
      <c r="BM232" s="240" t="s">
        <v>285</v>
      </c>
    </row>
    <row r="233" s="2" customFormat="1" ht="33" customHeight="1">
      <c r="A233" s="39"/>
      <c r="B233" s="40"/>
      <c r="C233" s="228" t="s">
        <v>286</v>
      </c>
      <c r="D233" s="228" t="s">
        <v>155</v>
      </c>
      <c r="E233" s="229" t="s">
        <v>287</v>
      </c>
      <c r="F233" s="230" t="s">
        <v>288</v>
      </c>
      <c r="G233" s="231" t="s">
        <v>250</v>
      </c>
      <c r="H233" s="232">
        <v>116.09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39</v>
      </c>
      <c r="O233" s="92"/>
      <c r="P233" s="238">
        <f>O233*H233</f>
        <v>0</v>
      </c>
      <c r="Q233" s="238">
        <v>0.00332</v>
      </c>
      <c r="R233" s="238">
        <f>Q233*H233</f>
        <v>0.38541880000000001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196</v>
      </c>
      <c r="AT233" s="240" t="s">
        <v>155</v>
      </c>
      <c r="AU233" s="240" t="s">
        <v>86</v>
      </c>
      <c r="AY233" s="18" t="s">
        <v>152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196</v>
      </c>
      <c r="BM233" s="240" t="s">
        <v>289</v>
      </c>
    </row>
    <row r="234" s="15" customFormat="1">
      <c r="A234" s="15"/>
      <c r="B234" s="265"/>
      <c r="C234" s="266"/>
      <c r="D234" s="244" t="s">
        <v>168</v>
      </c>
      <c r="E234" s="267" t="s">
        <v>1</v>
      </c>
      <c r="F234" s="268" t="s">
        <v>290</v>
      </c>
      <c r="G234" s="266"/>
      <c r="H234" s="267" t="s">
        <v>1</v>
      </c>
      <c r="I234" s="269"/>
      <c r="J234" s="266"/>
      <c r="K234" s="266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168</v>
      </c>
      <c r="AU234" s="274" t="s">
        <v>86</v>
      </c>
      <c r="AV234" s="15" t="s">
        <v>80</v>
      </c>
      <c r="AW234" s="15" t="s">
        <v>30</v>
      </c>
      <c r="AX234" s="15" t="s">
        <v>73</v>
      </c>
      <c r="AY234" s="274" t="s">
        <v>152</v>
      </c>
    </row>
    <row r="235" s="13" customFormat="1">
      <c r="A235" s="13"/>
      <c r="B235" s="242"/>
      <c r="C235" s="243"/>
      <c r="D235" s="244" t="s">
        <v>168</v>
      </c>
      <c r="E235" s="253" t="s">
        <v>1</v>
      </c>
      <c r="F235" s="245" t="s">
        <v>576</v>
      </c>
      <c r="G235" s="243"/>
      <c r="H235" s="246">
        <v>77.400000000000006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168</v>
      </c>
      <c r="AU235" s="252" t="s">
        <v>86</v>
      </c>
      <c r="AV235" s="13" t="s">
        <v>86</v>
      </c>
      <c r="AW235" s="13" t="s">
        <v>30</v>
      </c>
      <c r="AX235" s="13" t="s">
        <v>73</v>
      </c>
      <c r="AY235" s="252" t="s">
        <v>152</v>
      </c>
    </row>
    <row r="236" s="13" customFormat="1">
      <c r="A236" s="13"/>
      <c r="B236" s="242"/>
      <c r="C236" s="243"/>
      <c r="D236" s="244" t="s">
        <v>168</v>
      </c>
      <c r="E236" s="253" t="s">
        <v>1</v>
      </c>
      <c r="F236" s="245" t="s">
        <v>254</v>
      </c>
      <c r="G236" s="243"/>
      <c r="H236" s="246">
        <v>22.890000000000001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168</v>
      </c>
      <c r="AU236" s="252" t="s">
        <v>86</v>
      </c>
      <c r="AV236" s="13" t="s">
        <v>86</v>
      </c>
      <c r="AW236" s="13" t="s">
        <v>30</v>
      </c>
      <c r="AX236" s="13" t="s">
        <v>73</v>
      </c>
      <c r="AY236" s="252" t="s">
        <v>152</v>
      </c>
    </row>
    <row r="237" s="13" customFormat="1">
      <c r="A237" s="13"/>
      <c r="B237" s="242"/>
      <c r="C237" s="243"/>
      <c r="D237" s="244" t="s">
        <v>168</v>
      </c>
      <c r="E237" s="253" t="s">
        <v>1</v>
      </c>
      <c r="F237" s="245" t="s">
        <v>255</v>
      </c>
      <c r="G237" s="243"/>
      <c r="H237" s="246">
        <v>15.800000000000001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168</v>
      </c>
      <c r="AU237" s="252" t="s">
        <v>86</v>
      </c>
      <c r="AV237" s="13" t="s">
        <v>86</v>
      </c>
      <c r="AW237" s="13" t="s">
        <v>30</v>
      </c>
      <c r="AX237" s="13" t="s">
        <v>73</v>
      </c>
      <c r="AY237" s="252" t="s">
        <v>152</v>
      </c>
    </row>
    <row r="238" s="14" customFormat="1">
      <c r="A238" s="14"/>
      <c r="B238" s="254"/>
      <c r="C238" s="255"/>
      <c r="D238" s="244" t="s">
        <v>168</v>
      </c>
      <c r="E238" s="256" t="s">
        <v>1</v>
      </c>
      <c r="F238" s="257" t="s">
        <v>175</v>
      </c>
      <c r="G238" s="255"/>
      <c r="H238" s="258">
        <v>116.09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168</v>
      </c>
      <c r="AU238" s="264" t="s">
        <v>86</v>
      </c>
      <c r="AV238" s="14" t="s">
        <v>159</v>
      </c>
      <c r="AW238" s="14" t="s">
        <v>30</v>
      </c>
      <c r="AX238" s="14" t="s">
        <v>80</v>
      </c>
      <c r="AY238" s="264" t="s">
        <v>152</v>
      </c>
    </row>
    <row r="239" s="2" customFormat="1" ht="24.15" customHeight="1">
      <c r="A239" s="39"/>
      <c r="B239" s="40"/>
      <c r="C239" s="228" t="s">
        <v>291</v>
      </c>
      <c r="D239" s="228" t="s">
        <v>155</v>
      </c>
      <c r="E239" s="229" t="s">
        <v>292</v>
      </c>
      <c r="F239" s="230" t="s">
        <v>293</v>
      </c>
      <c r="G239" s="231" t="s">
        <v>201</v>
      </c>
      <c r="H239" s="232">
        <v>283.65800000000002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39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196</v>
      </c>
      <c r="AT239" s="240" t="s">
        <v>155</v>
      </c>
      <c r="AU239" s="240" t="s">
        <v>86</v>
      </c>
      <c r="AY239" s="18" t="s">
        <v>152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196</v>
      </c>
      <c r="BM239" s="240" t="s">
        <v>294</v>
      </c>
    </row>
    <row r="240" s="15" customFormat="1">
      <c r="A240" s="15"/>
      <c r="B240" s="265"/>
      <c r="C240" s="266"/>
      <c r="D240" s="244" t="s">
        <v>168</v>
      </c>
      <c r="E240" s="267" t="s">
        <v>1</v>
      </c>
      <c r="F240" s="268" t="s">
        <v>203</v>
      </c>
      <c r="G240" s="266"/>
      <c r="H240" s="267" t="s">
        <v>1</v>
      </c>
      <c r="I240" s="269"/>
      <c r="J240" s="266"/>
      <c r="K240" s="266"/>
      <c r="L240" s="270"/>
      <c r="M240" s="271"/>
      <c r="N240" s="272"/>
      <c r="O240" s="272"/>
      <c r="P240" s="272"/>
      <c r="Q240" s="272"/>
      <c r="R240" s="272"/>
      <c r="S240" s="272"/>
      <c r="T240" s="27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4" t="s">
        <v>168</v>
      </c>
      <c r="AU240" s="274" t="s">
        <v>86</v>
      </c>
      <c r="AV240" s="15" t="s">
        <v>80</v>
      </c>
      <c r="AW240" s="15" t="s">
        <v>30</v>
      </c>
      <c r="AX240" s="15" t="s">
        <v>73</v>
      </c>
      <c r="AY240" s="274" t="s">
        <v>152</v>
      </c>
    </row>
    <row r="241" s="15" customFormat="1">
      <c r="A241" s="15"/>
      <c r="B241" s="265"/>
      <c r="C241" s="266"/>
      <c r="D241" s="244" t="s">
        <v>168</v>
      </c>
      <c r="E241" s="267" t="s">
        <v>1</v>
      </c>
      <c r="F241" s="268" t="s">
        <v>295</v>
      </c>
      <c r="G241" s="266"/>
      <c r="H241" s="267" t="s">
        <v>1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168</v>
      </c>
      <c r="AU241" s="274" t="s">
        <v>86</v>
      </c>
      <c r="AV241" s="15" t="s">
        <v>80</v>
      </c>
      <c r="AW241" s="15" t="s">
        <v>30</v>
      </c>
      <c r="AX241" s="15" t="s">
        <v>73</v>
      </c>
      <c r="AY241" s="274" t="s">
        <v>152</v>
      </c>
    </row>
    <row r="242" s="13" customFormat="1">
      <c r="A242" s="13"/>
      <c r="B242" s="242"/>
      <c r="C242" s="243"/>
      <c r="D242" s="244" t="s">
        <v>168</v>
      </c>
      <c r="E242" s="253" t="s">
        <v>1</v>
      </c>
      <c r="F242" s="245" t="s">
        <v>296</v>
      </c>
      <c r="G242" s="243"/>
      <c r="H242" s="246">
        <v>222.053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168</v>
      </c>
      <c r="AU242" s="252" t="s">
        <v>86</v>
      </c>
      <c r="AV242" s="13" t="s">
        <v>86</v>
      </c>
      <c r="AW242" s="13" t="s">
        <v>30</v>
      </c>
      <c r="AX242" s="13" t="s">
        <v>73</v>
      </c>
      <c r="AY242" s="252" t="s">
        <v>152</v>
      </c>
    </row>
    <row r="243" s="13" customFormat="1">
      <c r="A243" s="13"/>
      <c r="B243" s="242"/>
      <c r="C243" s="243"/>
      <c r="D243" s="244" t="s">
        <v>168</v>
      </c>
      <c r="E243" s="253" t="s">
        <v>1</v>
      </c>
      <c r="F243" s="245" t="s">
        <v>579</v>
      </c>
      <c r="G243" s="243"/>
      <c r="H243" s="246">
        <v>76.680000000000007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168</v>
      </c>
      <c r="AU243" s="252" t="s">
        <v>86</v>
      </c>
      <c r="AV243" s="13" t="s">
        <v>86</v>
      </c>
      <c r="AW243" s="13" t="s">
        <v>30</v>
      </c>
      <c r="AX243" s="13" t="s">
        <v>73</v>
      </c>
      <c r="AY243" s="252" t="s">
        <v>152</v>
      </c>
    </row>
    <row r="244" s="13" customFormat="1">
      <c r="A244" s="13"/>
      <c r="B244" s="242"/>
      <c r="C244" s="243"/>
      <c r="D244" s="244" t="s">
        <v>168</v>
      </c>
      <c r="E244" s="253" t="s">
        <v>1</v>
      </c>
      <c r="F244" s="245" t="s">
        <v>297</v>
      </c>
      <c r="G244" s="243"/>
      <c r="H244" s="246">
        <v>-15.074999999999999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168</v>
      </c>
      <c r="AU244" s="252" t="s">
        <v>86</v>
      </c>
      <c r="AV244" s="13" t="s">
        <v>86</v>
      </c>
      <c r="AW244" s="13" t="s">
        <v>30</v>
      </c>
      <c r="AX244" s="13" t="s">
        <v>73</v>
      </c>
      <c r="AY244" s="252" t="s">
        <v>152</v>
      </c>
    </row>
    <row r="245" s="14" customFormat="1">
      <c r="A245" s="14"/>
      <c r="B245" s="254"/>
      <c r="C245" s="255"/>
      <c r="D245" s="244" t="s">
        <v>168</v>
      </c>
      <c r="E245" s="256" t="s">
        <v>1</v>
      </c>
      <c r="F245" s="257" t="s">
        <v>175</v>
      </c>
      <c r="G245" s="255"/>
      <c r="H245" s="258">
        <v>283.65800000000002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168</v>
      </c>
      <c r="AU245" s="264" t="s">
        <v>86</v>
      </c>
      <c r="AV245" s="14" t="s">
        <v>159</v>
      </c>
      <c r="AW245" s="14" t="s">
        <v>30</v>
      </c>
      <c r="AX245" s="14" t="s">
        <v>80</v>
      </c>
      <c r="AY245" s="264" t="s">
        <v>152</v>
      </c>
    </row>
    <row r="246" s="2" customFormat="1" ht="16.5" customHeight="1">
      <c r="A246" s="39"/>
      <c r="B246" s="40"/>
      <c r="C246" s="228" t="s">
        <v>298</v>
      </c>
      <c r="D246" s="228" t="s">
        <v>155</v>
      </c>
      <c r="E246" s="229" t="s">
        <v>299</v>
      </c>
      <c r="F246" s="230" t="s">
        <v>300</v>
      </c>
      <c r="G246" s="231" t="s">
        <v>201</v>
      </c>
      <c r="H246" s="232">
        <v>307.06999999999999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39</v>
      </c>
      <c r="O246" s="92"/>
      <c r="P246" s="238">
        <f>O246*H246</f>
        <v>0</v>
      </c>
      <c r="Q246" s="238">
        <v>0.00013999999999999999</v>
      </c>
      <c r="R246" s="238">
        <f>Q246*H246</f>
        <v>0.042989799999999995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196</v>
      </c>
      <c r="AT246" s="240" t="s">
        <v>155</v>
      </c>
      <c r="AU246" s="240" t="s">
        <v>86</v>
      </c>
      <c r="AY246" s="18" t="s">
        <v>152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196</v>
      </c>
      <c r="BM246" s="240" t="s">
        <v>301</v>
      </c>
    </row>
    <row r="247" s="15" customFormat="1">
      <c r="A247" s="15"/>
      <c r="B247" s="265"/>
      <c r="C247" s="266"/>
      <c r="D247" s="244" t="s">
        <v>168</v>
      </c>
      <c r="E247" s="267" t="s">
        <v>1</v>
      </c>
      <c r="F247" s="268" t="s">
        <v>302</v>
      </c>
      <c r="G247" s="266"/>
      <c r="H247" s="267" t="s">
        <v>1</v>
      </c>
      <c r="I247" s="269"/>
      <c r="J247" s="266"/>
      <c r="K247" s="266"/>
      <c r="L247" s="270"/>
      <c r="M247" s="271"/>
      <c r="N247" s="272"/>
      <c r="O247" s="272"/>
      <c r="P247" s="272"/>
      <c r="Q247" s="272"/>
      <c r="R247" s="272"/>
      <c r="S247" s="272"/>
      <c r="T247" s="27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4" t="s">
        <v>168</v>
      </c>
      <c r="AU247" s="274" t="s">
        <v>86</v>
      </c>
      <c r="AV247" s="15" t="s">
        <v>80</v>
      </c>
      <c r="AW247" s="15" t="s">
        <v>30</v>
      </c>
      <c r="AX247" s="15" t="s">
        <v>73</v>
      </c>
      <c r="AY247" s="274" t="s">
        <v>152</v>
      </c>
    </row>
    <row r="248" s="13" customFormat="1">
      <c r="A248" s="13"/>
      <c r="B248" s="242"/>
      <c r="C248" s="243"/>
      <c r="D248" s="244" t="s">
        <v>168</v>
      </c>
      <c r="E248" s="253" t="s">
        <v>1</v>
      </c>
      <c r="F248" s="245" t="s">
        <v>566</v>
      </c>
      <c r="G248" s="243"/>
      <c r="H248" s="246">
        <v>241.31299999999999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168</v>
      </c>
      <c r="AU248" s="252" t="s">
        <v>86</v>
      </c>
      <c r="AV248" s="13" t="s">
        <v>86</v>
      </c>
      <c r="AW248" s="13" t="s">
        <v>30</v>
      </c>
      <c r="AX248" s="13" t="s">
        <v>73</v>
      </c>
      <c r="AY248" s="252" t="s">
        <v>152</v>
      </c>
    </row>
    <row r="249" s="13" customFormat="1">
      <c r="A249" s="13"/>
      <c r="B249" s="242"/>
      <c r="C249" s="243"/>
      <c r="D249" s="244" t="s">
        <v>168</v>
      </c>
      <c r="E249" s="253" t="s">
        <v>1</v>
      </c>
      <c r="F249" s="245" t="s">
        <v>567</v>
      </c>
      <c r="G249" s="243"/>
      <c r="H249" s="246">
        <v>81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168</v>
      </c>
      <c r="AU249" s="252" t="s">
        <v>86</v>
      </c>
      <c r="AV249" s="13" t="s">
        <v>86</v>
      </c>
      <c r="AW249" s="13" t="s">
        <v>30</v>
      </c>
      <c r="AX249" s="13" t="s">
        <v>73</v>
      </c>
      <c r="AY249" s="252" t="s">
        <v>152</v>
      </c>
    </row>
    <row r="250" s="13" customFormat="1">
      <c r="A250" s="13"/>
      <c r="B250" s="242"/>
      <c r="C250" s="243"/>
      <c r="D250" s="244" t="s">
        <v>168</v>
      </c>
      <c r="E250" s="253" t="s">
        <v>1</v>
      </c>
      <c r="F250" s="245" t="s">
        <v>303</v>
      </c>
      <c r="G250" s="243"/>
      <c r="H250" s="246">
        <v>-15.243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2" t="s">
        <v>168</v>
      </c>
      <c r="AU250" s="252" t="s">
        <v>86</v>
      </c>
      <c r="AV250" s="13" t="s">
        <v>86</v>
      </c>
      <c r="AW250" s="13" t="s">
        <v>30</v>
      </c>
      <c r="AX250" s="13" t="s">
        <v>73</v>
      </c>
      <c r="AY250" s="252" t="s">
        <v>152</v>
      </c>
    </row>
    <row r="251" s="14" customFormat="1">
      <c r="A251" s="14"/>
      <c r="B251" s="254"/>
      <c r="C251" s="255"/>
      <c r="D251" s="244" t="s">
        <v>168</v>
      </c>
      <c r="E251" s="256" t="s">
        <v>1</v>
      </c>
      <c r="F251" s="257" t="s">
        <v>175</v>
      </c>
      <c r="G251" s="255"/>
      <c r="H251" s="258">
        <v>307.06999999999999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4" t="s">
        <v>168</v>
      </c>
      <c r="AU251" s="264" t="s">
        <v>86</v>
      </c>
      <c r="AV251" s="14" t="s">
        <v>159</v>
      </c>
      <c r="AW251" s="14" t="s">
        <v>30</v>
      </c>
      <c r="AX251" s="14" t="s">
        <v>80</v>
      </c>
      <c r="AY251" s="264" t="s">
        <v>152</v>
      </c>
    </row>
    <row r="252" s="2" customFormat="1" ht="24.15" customHeight="1">
      <c r="A252" s="39"/>
      <c r="B252" s="40"/>
      <c r="C252" s="228" t="s">
        <v>304</v>
      </c>
      <c r="D252" s="228" t="s">
        <v>155</v>
      </c>
      <c r="E252" s="229" t="s">
        <v>305</v>
      </c>
      <c r="F252" s="230" t="s">
        <v>306</v>
      </c>
      <c r="G252" s="231" t="s">
        <v>307</v>
      </c>
      <c r="H252" s="286"/>
      <c r="I252" s="233"/>
      <c r="J252" s="234">
        <f>ROUND(I252*H252,2)</f>
        <v>0</v>
      </c>
      <c r="K252" s="235"/>
      <c r="L252" s="45"/>
      <c r="M252" s="236" t="s">
        <v>1</v>
      </c>
      <c r="N252" s="237" t="s">
        <v>39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196</v>
      </c>
      <c r="AT252" s="240" t="s">
        <v>155</v>
      </c>
      <c r="AU252" s="240" t="s">
        <v>86</v>
      </c>
      <c r="AY252" s="18" t="s">
        <v>152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196</v>
      </c>
      <c r="BM252" s="240" t="s">
        <v>308</v>
      </c>
    </row>
    <row r="253" s="12" customFormat="1" ht="22.8" customHeight="1">
      <c r="A253" s="12"/>
      <c r="B253" s="212"/>
      <c r="C253" s="213"/>
      <c r="D253" s="214" t="s">
        <v>72</v>
      </c>
      <c r="E253" s="226" t="s">
        <v>309</v>
      </c>
      <c r="F253" s="226" t="s">
        <v>310</v>
      </c>
      <c r="G253" s="213"/>
      <c r="H253" s="213"/>
      <c r="I253" s="216"/>
      <c r="J253" s="227">
        <f>BK253</f>
        <v>0</v>
      </c>
      <c r="K253" s="213"/>
      <c r="L253" s="218"/>
      <c r="M253" s="219"/>
      <c r="N253" s="220"/>
      <c r="O253" s="220"/>
      <c r="P253" s="221">
        <f>SUM(P254:P292)</f>
        <v>0</v>
      </c>
      <c r="Q253" s="220"/>
      <c r="R253" s="221">
        <f>SUM(R254:R292)</f>
        <v>2.2695845000000001</v>
      </c>
      <c r="S253" s="220"/>
      <c r="T253" s="222">
        <f>SUM(T254:T292)</f>
        <v>1.8426849999999999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3" t="s">
        <v>86</v>
      </c>
      <c r="AT253" s="224" t="s">
        <v>72</v>
      </c>
      <c r="AU253" s="224" t="s">
        <v>80</v>
      </c>
      <c r="AY253" s="223" t="s">
        <v>152</v>
      </c>
      <c r="BK253" s="225">
        <f>SUM(BK254:BK292)</f>
        <v>0</v>
      </c>
    </row>
    <row r="254" s="2" customFormat="1" ht="24.15" customHeight="1">
      <c r="A254" s="39"/>
      <c r="B254" s="40"/>
      <c r="C254" s="228" t="s">
        <v>311</v>
      </c>
      <c r="D254" s="228" t="s">
        <v>155</v>
      </c>
      <c r="E254" s="229" t="s">
        <v>312</v>
      </c>
      <c r="F254" s="230" t="s">
        <v>313</v>
      </c>
      <c r="G254" s="231" t="s">
        <v>201</v>
      </c>
      <c r="H254" s="232">
        <v>46.439999999999998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39</v>
      </c>
      <c r="O254" s="92"/>
      <c r="P254" s="238">
        <f>O254*H254</f>
        <v>0</v>
      </c>
      <c r="Q254" s="238">
        <v>0.0060000000000000001</v>
      </c>
      <c r="R254" s="238">
        <f>Q254*H254</f>
        <v>0.27864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196</v>
      </c>
      <c r="AT254" s="240" t="s">
        <v>155</v>
      </c>
      <c r="AU254" s="240" t="s">
        <v>86</v>
      </c>
      <c r="AY254" s="18" t="s">
        <v>152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196</v>
      </c>
      <c r="BM254" s="240" t="s">
        <v>314</v>
      </c>
    </row>
    <row r="255" s="15" customFormat="1">
      <c r="A255" s="15"/>
      <c r="B255" s="265"/>
      <c r="C255" s="266"/>
      <c r="D255" s="244" t="s">
        <v>168</v>
      </c>
      <c r="E255" s="267" t="s">
        <v>1</v>
      </c>
      <c r="F255" s="268" t="s">
        <v>252</v>
      </c>
      <c r="G255" s="266"/>
      <c r="H255" s="267" t="s">
        <v>1</v>
      </c>
      <c r="I255" s="269"/>
      <c r="J255" s="266"/>
      <c r="K255" s="266"/>
      <c r="L255" s="270"/>
      <c r="M255" s="271"/>
      <c r="N255" s="272"/>
      <c r="O255" s="272"/>
      <c r="P255" s="272"/>
      <c r="Q255" s="272"/>
      <c r="R255" s="272"/>
      <c r="S255" s="272"/>
      <c r="T255" s="27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4" t="s">
        <v>168</v>
      </c>
      <c r="AU255" s="274" t="s">
        <v>86</v>
      </c>
      <c r="AV255" s="15" t="s">
        <v>80</v>
      </c>
      <c r="AW255" s="15" t="s">
        <v>30</v>
      </c>
      <c r="AX255" s="15" t="s">
        <v>73</v>
      </c>
      <c r="AY255" s="274" t="s">
        <v>152</v>
      </c>
    </row>
    <row r="256" s="13" customFormat="1">
      <c r="A256" s="13"/>
      <c r="B256" s="242"/>
      <c r="C256" s="243"/>
      <c r="D256" s="244" t="s">
        <v>168</v>
      </c>
      <c r="E256" s="253" t="s">
        <v>1</v>
      </c>
      <c r="F256" s="245" t="s">
        <v>580</v>
      </c>
      <c r="G256" s="243"/>
      <c r="H256" s="246">
        <v>46.439999999999998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168</v>
      </c>
      <c r="AU256" s="252" t="s">
        <v>86</v>
      </c>
      <c r="AV256" s="13" t="s">
        <v>86</v>
      </c>
      <c r="AW256" s="13" t="s">
        <v>30</v>
      </c>
      <c r="AX256" s="13" t="s">
        <v>80</v>
      </c>
      <c r="AY256" s="252" t="s">
        <v>152</v>
      </c>
    </row>
    <row r="257" s="2" customFormat="1" ht="16.5" customHeight="1">
      <c r="A257" s="39"/>
      <c r="B257" s="40"/>
      <c r="C257" s="275" t="s">
        <v>316</v>
      </c>
      <c r="D257" s="275" t="s">
        <v>210</v>
      </c>
      <c r="E257" s="276" t="s">
        <v>317</v>
      </c>
      <c r="F257" s="277" t="s">
        <v>318</v>
      </c>
      <c r="G257" s="278" t="s">
        <v>201</v>
      </c>
      <c r="H257" s="279">
        <v>48.762</v>
      </c>
      <c r="I257" s="280"/>
      <c r="J257" s="281">
        <f>ROUND(I257*H257,2)</f>
        <v>0</v>
      </c>
      <c r="K257" s="282"/>
      <c r="L257" s="283"/>
      <c r="M257" s="284" t="s">
        <v>1</v>
      </c>
      <c r="N257" s="285" t="s">
        <v>39</v>
      </c>
      <c r="O257" s="92"/>
      <c r="P257" s="238">
        <f>O257*H257</f>
        <v>0</v>
      </c>
      <c r="Q257" s="238">
        <v>0.0023</v>
      </c>
      <c r="R257" s="238">
        <f>Q257*H257</f>
        <v>0.11215260000000001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213</v>
      </c>
      <c r="AT257" s="240" t="s">
        <v>210</v>
      </c>
      <c r="AU257" s="240" t="s">
        <v>86</v>
      </c>
      <c r="AY257" s="18" t="s">
        <v>152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196</v>
      </c>
      <c r="BM257" s="240" t="s">
        <v>319</v>
      </c>
    </row>
    <row r="258" s="13" customFormat="1">
      <c r="A258" s="13"/>
      <c r="B258" s="242"/>
      <c r="C258" s="243"/>
      <c r="D258" s="244" t="s">
        <v>168</v>
      </c>
      <c r="E258" s="243"/>
      <c r="F258" s="245" t="s">
        <v>581</v>
      </c>
      <c r="G258" s="243"/>
      <c r="H258" s="246">
        <v>48.762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168</v>
      </c>
      <c r="AU258" s="252" t="s">
        <v>86</v>
      </c>
      <c r="AV258" s="13" t="s">
        <v>86</v>
      </c>
      <c r="AW258" s="13" t="s">
        <v>4</v>
      </c>
      <c r="AX258" s="13" t="s">
        <v>80</v>
      </c>
      <c r="AY258" s="252" t="s">
        <v>152</v>
      </c>
    </row>
    <row r="259" s="2" customFormat="1" ht="37.8" customHeight="1">
      <c r="A259" s="39"/>
      <c r="B259" s="40"/>
      <c r="C259" s="228" t="s">
        <v>321</v>
      </c>
      <c r="D259" s="228" t="s">
        <v>155</v>
      </c>
      <c r="E259" s="229" t="s">
        <v>322</v>
      </c>
      <c r="F259" s="230" t="s">
        <v>323</v>
      </c>
      <c r="G259" s="231" t="s">
        <v>201</v>
      </c>
      <c r="H259" s="232">
        <v>9.4800000000000004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39</v>
      </c>
      <c r="O259" s="92"/>
      <c r="P259" s="238">
        <f>O259*H259</f>
        <v>0</v>
      </c>
      <c r="Q259" s="238">
        <v>0.0061199999999999996</v>
      </c>
      <c r="R259" s="238">
        <f>Q259*H259</f>
        <v>0.058017599999999996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196</v>
      </c>
      <c r="AT259" s="240" t="s">
        <v>155</v>
      </c>
      <c r="AU259" s="240" t="s">
        <v>86</v>
      </c>
      <c r="AY259" s="18" t="s">
        <v>152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196</v>
      </c>
      <c r="BM259" s="240" t="s">
        <v>324</v>
      </c>
    </row>
    <row r="260" s="15" customFormat="1">
      <c r="A260" s="15"/>
      <c r="B260" s="265"/>
      <c r="C260" s="266"/>
      <c r="D260" s="244" t="s">
        <v>168</v>
      </c>
      <c r="E260" s="267" t="s">
        <v>1</v>
      </c>
      <c r="F260" s="268" t="s">
        <v>92</v>
      </c>
      <c r="G260" s="266"/>
      <c r="H260" s="267" t="s">
        <v>1</v>
      </c>
      <c r="I260" s="269"/>
      <c r="J260" s="266"/>
      <c r="K260" s="266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168</v>
      </c>
      <c r="AU260" s="274" t="s">
        <v>86</v>
      </c>
      <c r="AV260" s="15" t="s">
        <v>80</v>
      </c>
      <c r="AW260" s="15" t="s">
        <v>30</v>
      </c>
      <c r="AX260" s="15" t="s">
        <v>73</v>
      </c>
      <c r="AY260" s="274" t="s">
        <v>152</v>
      </c>
    </row>
    <row r="261" s="13" customFormat="1">
      <c r="A261" s="13"/>
      <c r="B261" s="242"/>
      <c r="C261" s="243"/>
      <c r="D261" s="244" t="s">
        <v>168</v>
      </c>
      <c r="E261" s="253" t="s">
        <v>1</v>
      </c>
      <c r="F261" s="245" t="s">
        <v>325</v>
      </c>
      <c r="G261" s="243"/>
      <c r="H261" s="246">
        <v>9.4800000000000004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168</v>
      </c>
      <c r="AU261" s="252" t="s">
        <v>86</v>
      </c>
      <c r="AV261" s="13" t="s">
        <v>86</v>
      </c>
      <c r="AW261" s="13" t="s">
        <v>30</v>
      </c>
      <c r="AX261" s="13" t="s">
        <v>80</v>
      </c>
      <c r="AY261" s="252" t="s">
        <v>152</v>
      </c>
    </row>
    <row r="262" s="2" customFormat="1" ht="24.15" customHeight="1">
      <c r="A262" s="39"/>
      <c r="B262" s="40"/>
      <c r="C262" s="275" t="s">
        <v>326</v>
      </c>
      <c r="D262" s="275" t="s">
        <v>210</v>
      </c>
      <c r="E262" s="276" t="s">
        <v>327</v>
      </c>
      <c r="F262" s="277" t="s">
        <v>328</v>
      </c>
      <c r="G262" s="278" t="s">
        <v>201</v>
      </c>
      <c r="H262" s="279">
        <v>9.9540000000000006</v>
      </c>
      <c r="I262" s="280"/>
      <c r="J262" s="281">
        <f>ROUND(I262*H262,2)</f>
        <v>0</v>
      </c>
      <c r="K262" s="282"/>
      <c r="L262" s="283"/>
      <c r="M262" s="284" t="s">
        <v>1</v>
      </c>
      <c r="N262" s="285" t="s">
        <v>39</v>
      </c>
      <c r="O262" s="92"/>
      <c r="P262" s="238">
        <f>O262*H262</f>
        <v>0</v>
      </c>
      <c r="Q262" s="238">
        <v>0.0011999999999999999</v>
      </c>
      <c r="R262" s="238">
        <f>Q262*H262</f>
        <v>0.0119448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213</v>
      </c>
      <c r="AT262" s="240" t="s">
        <v>210</v>
      </c>
      <c r="AU262" s="240" t="s">
        <v>86</v>
      </c>
      <c r="AY262" s="18" t="s">
        <v>152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196</v>
      </c>
      <c r="BM262" s="240" t="s">
        <v>329</v>
      </c>
    </row>
    <row r="263" s="13" customFormat="1">
      <c r="A263" s="13"/>
      <c r="B263" s="242"/>
      <c r="C263" s="243"/>
      <c r="D263" s="244" t="s">
        <v>168</v>
      </c>
      <c r="E263" s="243"/>
      <c r="F263" s="245" t="s">
        <v>330</v>
      </c>
      <c r="G263" s="243"/>
      <c r="H263" s="246">
        <v>9.9540000000000006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168</v>
      </c>
      <c r="AU263" s="252" t="s">
        <v>86</v>
      </c>
      <c r="AV263" s="13" t="s">
        <v>86</v>
      </c>
      <c r="AW263" s="13" t="s">
        <v>4</v>
      </c>
      <c r="AX263" s="13" t="s">
        <v>80</v>
      </c>
      <c r="AY263" s="252" t="s">
        <v>152</v>
      </c>
    </row>
    <row r="264" s="2" customFormat="1" ht="24.15" customHeight="1">
      <c r="A264" s="39"/>
      <c r="B264" s="40"/>
      <c r="C264" s="228" t="s">
        <v>213</v>
      </c>
      <c r="D264" s="228" t="s">
        <v>155</v>
      </c>
      <c r="E264" s="229" t="s">
        <v>331</v>
      </c>
      <c r="F264" s="230" t="s">
        <v>332</v>
      </c>
      <c r="G264" s="231" t="s">
        <v>201</v>
      </c>
      <c r="H264" s="232">
        <v>355.13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39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196</v>
      </c>
      <c r="AT264" s="240" t="s">
        <v>155</v>
      </c>
      <c r="AU264" s="240" t="s">
        <v>86</v>
      </c>
      <c r="AY264" s="18" t="s">
        <v>152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196</v>
      </c>
      <c r="BM264" s="240" t="s">
        <v>333</v>
      </c>
    </row>
    <row r="265" s="15" customFormat="1">
      <c r="A265" s="15"/>
      <c r="B265" s="265"/>
      <c r="C265" s="266"/>
      <c r="D265" s="244" t="s">
        <v>168</v>
      </c>
      <c r="E265" s="267" t="s">
        <v>1</v>
      </c>
      <c r="F265" s="268" t="s">
        <v>228</v>
      </c>
      <c r="G265" s="266"/>
      <c r="H265" s="267" t="s">
        <v>1</v>
      </c>
      <c r="I265" s="269"/>
      <c r="J265" s="266"/>
      <c r="K265" s="266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168</v>
      </c>
      <c r="AU265" s="274" t="s">
        <v>86</v>
      </c>
      <c r="AV265" s="15" t="s">
        <v>80</v>
      </c>
      <c r="AW265" s="15" t="s">
        <v>30</v>
      </c>
      <c r="AX265" s="15" t="s">
        <v>73</v>
      </c>
      <c r="AY265" s="274" t="s">
        <v>152</v>
      </c>
    </row>
    <row r="266" s="13" customFormat="1">
      <c r="A266" s="13"/>
      <c r="B266" s="242"/>
      <c r="C266" s="243"/>
      <c r="D266" s="244" t="s">
        <v>168</v>
      </c>
      <c r="E266" s="253" t="s">
        <v>1</v>
      </c>
      <c r="F266" s="245" t="s">
        <v>334</v>
      </c>
      <c r="G266" s="243"/>
      <c r="H266" s="246">
        <v>206.81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168</v>
      </c>
      <c r="AU266" s="252" t="s">
        <v>86</v>
      </c>
      <c r="AV266" s="13" t="s">
        <v>86</v>
      </c>
      <c r="AW266" s="13" t="s">
        <v>30</v>
      </c>
      <c r="AX266" s="13" t="s">
        <v>73</v>
      </c>
      <c r="AY266" s="252" t="s">
        <v>152</v>
      </c>
    </row>
    <row r="267" s="13" customFormat="1">
      <c r="A267" s="13"/>
      <c r="B267" s="242"/>
      <c r="C267" s="243"/>
      <c r="D267" s="244" t="s">
        <v>168</v>
      </c>
      <c r="E267" s="253" t="s">
        <v>1</v>
      </c>
      <c r="F267" s="245" t="s">
        <v>579</v>
      </c>
      <c r="G267" s="243"/>
      <c r="H267" s="246">
        <v>76.680000000000007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2" t="s">
        <v>168</v>
      </c>
      <c r="AU267" s="252" t="s">
        <v>86</v>
      </c>
      <c r="AV267" s="13" t="s">
        <v>86</v>
      </c>
      <c r="AW267" s="13" t="s">
        <v>30</v>
      </c>
      <c r="AX267" s="13" t="s">
        <v>73</v>
      </c>
      <c r="AY267" s="252" t="s">
        <v>152</v>
      </c>
    </row>
    <row r="268" s="15" customFormat="1">
      <c r="A268" s="15"/>
      <c r="B268" s="265"/>
      <c r="C268" s="266"/>
      <c r="D268" s="244" t="s">
        <v>168</v>
      </c>
      <c r="E268" s="267" t="s">
        <v>1</v>
      </c>
      <c r="F268" s="268" t="s">
        <v>542</v>
      </c>
      <c r="G268" s="266"/>
      <c r="H268" s="267" t="s">
        <v>1</v>
      </c>
      <c r="I268" s="269"/>
      <c r="J268" s="266"/>
      <c r="K268" s="266"/>
      <c r="L268" s="270"/>
      <c r="M268" s="271"/>
      <c r="N268" s="272"/>
      <c r="O268" s="272"/>
      <c r="P268" s="272"/>
      <c r="Q268" s="272"/>
      <c r="R268" s="272"/>
      <c r="S268" s="272"/>
      <c r="T268" s="27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4" t="s">
        <v>168</v>
      </c>
      <c r="AU268" s="274" t="s">
        <v>86</v>
      </c>
      <c r="AV268" s="15" t="s">
        <v>80</v>
      </c>
      <c r="AW268" s="15" t="s">
        <v>30</v>
      </c>
      <c r="AX268" s="15" t="s">
        <v>73</v>
      </c>
      <c r="AY268" s="274" t="s">
        <v>152</v>
      </c>
    </row>
    <row r="269" s="13" customFormat="1">
      <c r="A269" s="13"/>
      <c r="B269" s="242"/>
      <c r="C269" s="243"/>
      <c r="D269" s="244" t="s">
        <v>168</v>
      </c>
      <c r="E269" s="253" t="s">
        <v>1</v>
      </c>
      <c r="F269" s="245" t="s">
        <v>582</v>
      </c>
      <c r="G269" s="243"/>
      <c r="H269" s="246">
        <v>71.640000000000001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168</v>
      </c>
      <c r="AU269" s="252" t="s">
        <v>86</v>
      </c>
      <c r="AV269" s="13" t="s">
        <v>86</v>
      </c>
      <c r="AW269" s="13" t="s">
        <v>30</v>
      </c>
      <c r="AX269" s="13" t="s">
        <v>73</v>
      </c>
      <c r="AY269" s="252" t="s">
        <v>152</v>
      </c>
    </row>
    <row r="270" s="14" customFormat="1">
      <c r="A270" s="14"/>
      <c r="B270" s="254"/>
      <c r="C270" s="255"/>
      <c r="D270" s="244" t="s">
        <v>168</v>
      </c>
      <c r="E270" s="256" t="s">
        <v>1</v>
      </c>
      <c r="F270" s="257" t="s">
        <v>175</v>
      </c>
      <c r="G270" s="255"/>
      <c r="H270" s="258">
        <v>355.13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4" t="s">
        <v>168</v>
      </c>
      <c r="AU270" s="264" t="s">
        <v>86</v>
      </c>
      <c r="AV270" s="14" t="s">
        <v>159</v>
      </c>
      <c r="AW270" s="14" t="s">
        <v>30</v>
      </c>
      <c r="AX270" s="14" t="s">
        <v>80</v>
      </c>
      <c r="AY270" s="264" t="s">
        <v>152</v>
      </c>
    </row>
    <row r="271" s="2" customFormat="1" ht="33" customHeight="1">
      <c r="A271" s="39"/>
      <c r="B271" s="40"/>
      <c r="C271" s="228" t="s">
        <v>337</v>
      </c>
      <c r="D271" s="228" t="s">
        <v>155</v>
      </c>
      <c r="E271" s="229" t="s">
        <v>338</v>
      </c>
      <c r="F271" s="230" t="s">
        <v>339</v>
      </c>
      <c r="G271" s="231" t="s">
        <v>201</v>
      </c>
      <c r="H271" s="232">
        <v>283.49000000000001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39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0.0064999999999999997</v>
      </c>
      <c r="T271" s="239">
        <f>S271*H271</f>
        <v>1.8426849999999999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196</v>
      </c>
      <c r="AT271" s="240" t="s">
        <v>155</v>
      </c>
      <c r="AU271" s="240" t="s">
        <v>86</v>
      </c>
      <c r="AY271" s="18" t="s">
        <v>152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196</v>
      </c>
      <c r="BM271" s="240" t="s">
        <v>340</v>
      </c>
    </row>
    <row r="272" s="15" customFormat="1">
      <c r="A272" s="15"/>
      <c r="B272" s="265"/>
      <c r="C272" s="266"/>
      <c r="D272" s="244" t="s">
        <v>168</v>
      </c>
      <c r="E272" s="267" t="s">
        <v>1</v>
      </c>
      <c r="F272" s="268" t="s">
        <v>228</v>
      </c>
      <c r="G272" s="266"/>
      <c r="H272" s="267" t="s">
        <v>1</v>
      </c>
      <c r="I272" s="269"/>
      <c r="J272" s="266"/>
      <c r="K272" s="266"/>
      <c r="L272" s="270"/>
      <c r="M272" s="271"/>
      <c r="N272" s="272"/>
      <c r="O272" s="272"/>
      <c r="P272" s="272"/>
      <c r="Q272" s="272"/>
      <c r="R272" s="272"/>
      <c r="S272" s="272"/>
      <c r="T272" s="27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4" t="s">
        <v>168</v>
      </c>
      <c r="AU272" s="274" t="s">
        <v>86</v>
      </c>
      <c r="AV272" s="15" t="s">
        <v>80</v>
      </c>
      <c r="AW272" s="15" t="s">
        <v>30</v>
      </c>
      <c r="AX272" s="15" t="s">
        <v>73</v>
      </c>
      <c r="AY272" s="274" t="s">
        <v>152</v>
      </c>
    </row>
    <row r="273" s="13" customFormat="1">
      <c r="A273" s="13"/>
      <c r="B273" s="242"/>
      <c r="C273" s="243"/>
      <c r="D273" s="244" t="s">
        <v>168</v>
      </c>
      <c r="E273" s="253" t="s">
        <v>1</v>
      </c>
      <c r="F273" s="245" t="s">
        <v>334</v>
      </c>
      <c r="G273" s="243"/>
      <c r="H273" s="246">
        <v>206.81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168</v>
      </c>
      <c r="AU273" s="252" t="s">
        <v>86</v>
      </c>
      <c r="AV273" s="13" t="s">
        <v>86</v>
      </c>
      <c r="AW273" s="13" t="s">
        <v>30</v>
      </c>
      <c r="AX273" s="13" t="s">
        <v>73</v>
      </c>
      <c r="AY273" s="252" t="s">
        <v>152</v>
      </c>
    </row>
    <row r="274" s="13" customFormat="1">
      <c r="A274" s="13"/>
      <c r="B274" s="242"/>
      <c r="C274" s="243"/>
      <c r="D274" s="244" t="s">
        <v>168</v>
      </c>
      <c r="E274" s="253" t="s">
        <v>1</v>
      </c>
      <c r="F274" s="245" t="s">
        <v>579</v>
      </c>
      <c r="G274" s="243"/>
      <c r="H274" s="246">
        <v>76.680000000000007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168</v>
      </c>
      <c r="AU274" s="252" t="s">
        <v>86</v>
      </c>
      <c r="AV274" s="13" t="s">
        <v>86</v>
      </c>
      <c r="AW274" s="13" t="s">
        <v>30</v>
      </c>
      <c r="AX274" s="13" t="s">
        <v>73</v>
      </c>
      <c r="AY274" s="252" t="s">
        <v>152</v>
      </c>
    </row>
    <row r="275" s="14" customFormat="1">
      <c r="A275" s="14"/>
      <c r="B275" s="254"/>
      <c r="C275" s="255"/>
      <c r="D275" s="244" t="s">
        <v>168</v>
      </c>
      <c r="E275" s="256" t="s">
        <v>1</v>
      </c>
      <c r="F275" s="257" t="s">
        <v>175</v>
      </c>
      <c r="G275" s="255"/>
      <c r="H275" s="258">
        <v>283.49000000000001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168</v>
      </c>
      <c r="AU275" s="264" t="s">
        <v>86</v>
      </c>
      <c r="AV275" s="14" t="s">
        <v>159</v>
      </c>
      <c r="AW275" s="14" t="s">
        <v>30</v>
      </c>
      <c r="AX275" s="14" t="s">
        <v>80</v>
      </c>
      <c r="AY275" s="264" t="s">
        <v>152</v>
      </c>
    </row>
    <row r="276" s="2" customFormat="1" ht="33" customHeight="1">
      <c r="A276" s="39"/>
      <c r="B276" s="40"/>
      <c r="C276" s="228" t="s">
        <v>341</v>
      </c>
      <c r="D276" s="228" t="s">
        <v>155</v>
      </c>
      <c r="E276" s="229" t="s">
        <v>342</v>
      </c>
      <c r="F276" s="230" t="s">
        <v>343</v>
      </c>
      <c r="G276" s="231" t="s">
        <v>201</v>
      </c>
      <c r="H276" s="232">
        <v>566.98000000000002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39</v>
      </c>
      <c r="O276" s="92"/>
      <c r="P276" s="238">
        <f>O276*H276</f>
        <v>0</v>
      </c>
      <c r="Q276" s="238">
        <v>0.0011590000000000001</v>
      </c>
      <c r="R276" s="238">
        <f>Q276*H276</f>
        <v>0.65712982000000009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196</v>
      </c>
      <c r="AT276" s="240" t="s">
        <v>155</v>
      </c>
      <c r="AU276" s="240" t="s">
        <v>86</v>
      </c>
      <c r="AY276" s="18" t="s">
        <v>152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196</v>
      </c>
      <c r="BM276" s="240" t="s">
        <v>344</v>
      </c>
    </row>
    <row r="277" s="15" customFormat="1">
      <c r="A277" s="15"/>
      <c r="B277" s="265"/>
      <c r="C277" s="266"/>
      <c r="D277" s="244" t="s">
        <v>168</v>
      </c>
      <c r="E277" s="267" t="s">
        <v>1</v>
      </c>
      <c r="F277" s="268" t="s">
        <v>345</v>
      </c>
      <c r="G277" s="266"/>
      <c r="H277" s="267" t="s">
        <v>1</v>
      </c>
      <c r="I277" s="269"/>
      <c r="J277" s="266"/>
      <c r="K277" s="266"/>
      <c r="L277" s="270"/>
      <c r="M277" s="271"/>
      <c r="N277" s="272"/>
      <c r="O277" s="272"/>
      <c r="P277" s="272"/>
      <c r="Q277" s="272"/>
      <c r="R277" s="272"/>
      <c r="S277" s="272"/>
      <c r="T277" s="27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4" t="s">
        <v>168</v>
      </c>
      <c r="AU277" s="274" t="s">
        <v>86</v>
      </c>
      <c r="AV277" s="15" t="s">
        <v>80</v>
      </c>
      <c r="AW277" s="15" t="s">
        <v>30</v>
      </c>
      <c r="AX277" s="15" t="s">
        <v>73</v>
      </c>
      <c r="AY277" s="274" t="s">
        <v>152</v>
      </c>
    </row>
    <row r="278" s="13" customFormat="1">
      <c r="A278" s="13"/>
      <c r="B278" s="242"/>
      <c r="C278" s="243"/>
      <c r="D278" s="244" t="s">
        <v>168</v>
      </c>
      <c r="E278" s="253" t="s">
        <v>1</v>
      </c>
      <c r="F278" s="245" t="s">
        <v>334</v>
      </c>
      <c r="G278" s="243"/>
      <c r="H278" s="246">
        <v>206.81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168</v>
      </c>
      <c r="AU278" s="252" t="s">
        <v>86</v>
      </c>
      <c r="AV278" s="13" t="s">
        <v>86</v>
      </c>
      <c r="AW278" s="13" t="s">
        <v>30</v>
      </c>
      <c r="AX278" s="13" t="s">
        <v>73</v>
      </c>
      <c r="AY278" s="252" t="s">
        <v>152</v>
      </c>
    </row>
    <row r="279" s="13" customFormat="1">
      <c r="A279" s="13"/>
      <c r="B279" s="242"/>
      <c r="C279" s="243"/>
      <c r="D279" s="244" t="s">
        <v>168</v>
      </c>
      <c r="E279" s="253" t="s">
        <v>1</v>
      </c>
      <c r="F279" s="245" t="s">
        <v>579</v>
      </c>
      <c r="G279" s="243"/>
      <c r="H279" s="246">
        <v>76.680000000000007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168</v>
      </c>
      <c r="AU279" s="252" t="s">
        <v>86</v>
      </c>
      <c r="AV279" s="13" t="s">
        <v>86</v>
      </c>
      <c r="AW279" s="13" t="s">
        <v>30</v>
      </c>
      <c r="AX279" s="13" t="s">
        <v>73</v>
      </c>
      <c r="AY279" s="252" t="s">
        <v>152</v>
      </c>
    </row>
    <row r="280" s="16" customFormat="1">
      <c r="A280" s="16"/>
      <c r="B280" s="299"/>
      <c r="C280" s="300"/>
      <c r="D280" s="244" t="s">
        <v>168</v>
      </c>
      <c r="E280" s="301" t="s">
        <v>1</v>
      </c>
      <c r="F280" s="302" t="s">
        <v>583</v>
      </c>
      <c r="G280" s="300"/>
      <c r="H280" s="303">
        <v>283.49000000000001</v>
      </c>
      <c r="I280" s="304"/>
      <c r="J280" s="300"/>
      <c r="K280" s="300"/>
      <c r="L280" s="305"/>
      <c r="M280" s="306"/>
      <c r="N280" s="307"/>
      <c r="O280" s="307"/>
      <c r="P280" s="307"/>
      <c r="Q280" s="307"/>
      <c r="R280" s="307"/>
      <c r="S280" s="307"/>
      <c r="T280" s="308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309" t="s">
        <v>168</v>
      </c>
      <c r="AU280" s="309" t="s">
        <v>86</v>
      </c>
      <c r="AV280" s="16" t="s">
        <v>164</v>
      </c>
      <c r="AW280" s="16" t="s">
        <v>30</v>
      </c>
      <c r="AX280" s="16" t="s">
        <v>73</v>
      </c>
      <c r="AY280" s="309" t="s">
        <v>152</v>
      </c>
    </row>
    <row r="281" s="15" customFormat="1">
      <c r="A281" s="15"/>
      <c r="B281" s="265"/>
      <c r="C281" s="266"/>
      <c r="D281" s="244" t="s">
        <v>168</v>
      </c>
      <c r="E281" s="267" t="s">
        <v>1</v>
      </c>
      <c r="F281" s="268" t="s">
        <v>346</v>
      </c>
      <c r="G281" s="266"/>
      <c r="H281" s="267" t="s">
        <v>1</v>
      </c>
      <c r="I281" s="269"/>
      <c r="J281" s="266"/>
      <c r="K281" s="266"/>
      <c r="L281" s="270"/>
      <c r="M281" s="271"/>
      <c r="N281" s="272"/>
      <c r="O281" s="272"/>
      <c r="P281" s="272"/>
      <c r="Q281" s="272"/>
      <c r="R281" s="272"/>
      <c r="S281" s="272"/>
      <c r="T281" s="27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4" t="s">
        <v>168</v>
      </c>
      <c r="AU281" s="274" t="s">
        <v>86</v>
      </c>
      <c r="AV281" s="15" t="s">
        <v>80</v>
      </c>
      <c r="AW281" s="15" t="s">
        <v>30</v>
      </c>
      <c r="AX281" s="15" t="s">
        <v>73</v>
      </c>
      <c r="AY281" s="274" t="s">
        <v>152</v>
      </c>
    </row>
    <row r="282" s="13" customFormat="1">
      <c r="A282" s="13"/>
      <c r="B282" s="242"/>
      <c r="C282" s="243"/>
      <c r="D282" s="244" t="s">
        <v>168</v>
      </c>
      <c r="E282" s="253" t="s">
        <v>1</v>
      </c>
      <c r="F282" s="245" t="s">
        <v>584</v>
      </c>
      <c r="G282" s="243"/>
      <c r="H282" s="246">
        <v>283.49000000000001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168</v>
      </c>
      <c r="AU282" s="252" t="s">
        <v>86</v>
      </c>
      <c r="AV282" s="13" t="s">
        <v>86</v>
      </c>
      <c r="AW282" s="13" t="s">
        <v>30</v>
      </c>
      <c r="AX282" s="13" t="s">
        <v>73</v>
      </c>
      <c r="AY282" s="252" t="s">
        <v>152</v>
      </c>
    </row>
    <row r="283" s="14" customFormat="1">
      <c r="A283" s="14"/>
      <c r="B283" s="254"/>
      <c r="C283" s="255"/>
      <c r="D283" s="244" t="s">
        <v>168</v>
      </c>
      <c r="E283" s="256" t="s">
        <v>1</v>
      </c>
      <c r="F283" s="257" t="s">
        <v>175</v>
      </c>
      <c r="G283" s="255"/>
      <c r="H283" s="258">
        <v>566.98000000000002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168</v>
      </c>
      <c r="AU283" s="264" t="s">
        <v>86</v>
      </c>
      <c r="AV283" s="14" t="s">
        <v>159</v>
      </c>
      <c r="AW283" s="14" t="s">
        <v>30</v>
      </c>
      <c r="AX283" s="14" t="s">
        <v>80</v>
      </c>
      <c r="AY283" s="264" t="s">
        <v>152</v>
      </c>
    </row>
    <row r="284" s="2" customFormat="1" ht="24.15" customHeight="1">
      <c r="A284" s="39"/>
      <c r="B284" s="40"/>
      <c r="C284" s="275" t="s">
        <v>348</v>
      </c>
      <c r="D284" s="275" t="s">
        <v>210</v>
      </c>
      <c r="E284" s="276" t="s">
        <v>349</v>
      </c>
      <c r="F284" s="277" t="s">
        <v>350</v>
      </c>
      <c r="G284" s="278" t="s">
        <v>201</v>
      </c>
      <c r="H284" s="279">
        <v>297.66500000000002</v>
      </c>
      <c r="I284" s="280"/>
      <c r="J284" s="281">
        <f>ROUND(I284*H284,2)</f>
        <v>0</v>
      </c>
      <c r="K284" s="282"/>
      <c r="L284" s="283"/>
      <c r="M284" s="284" t="s">
        <v>1</v>
      </c>
      <c r="N284" s="285" t="s">
        <v>39</v>
      </c>
      <c r="O284" s="92"/>
      <c r="P284" s="238">
        <f>O284*H284</f>
        <v>0</v>
      </c>
      <c r="Q284" s="238">
        <v>0.0035000000000000001</v>
      </c>
      <c r="R284" s="238">
        <f>Q284*H284</f>
        <v>1.0418275000000001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213</v>
      </c>
      <c r="AT284" s="240" t="s">
        <v>210</v>
      </c>
      <c r="AU284" s="240" t="s">
        <v>86</v>
      </c>
      <c r="AY284" s="18" t="s">
        <v>152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196</v>
      </c>
      <c r="BM284" s="240" t="s">
        <v>351</v>
      </c>
    </row>
    <row r="285" s="13" customFormat="1">
      <c r="A285" s="13"/>
      <c r="B285" s="242"/>
      <c r="C285" s="243"/>
      <c r="D285" s="244" t="s">
        <v>168</v>
      </c>
      <c r="E285" s="243"/>
      <c r="F285" s="245" t="s">
        <v>585</v>
      </c>
      <c r="G285" s="243"/>
      <c r="H285" s="246">
        <v>297.66500000000002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2" t="s">
        <v>168</v>
      </c>
      <c r="AU285" s="252" t="s">
        <v>86</v>
      </c>
      <c r="AV285" s="13" t="s">
        <v>86</v>
      </c>
      <c r="AW285" s="13" t="s">
        <v>4</v>
      </c>
      <c r="AX285" s="13" t="s">
        <v>80</v>
      </c>
      <c r="AY285" s="252" t="s">
        <v>152</v>
      </c>
    </row>
    <row r="286" s="2" customFormat="1" ht="24.15" customHeight="1">
      <c r="A286" s="39"/>
      <c r="B286" s="40"/>
      <c r="C286" s="228" t="s">
        <v>353</v>
      </c>
      <c r="D286" s="228" t="s">
        <v>155</v>
      </c>
      <c r="E286" s="229" t="s">
        <v>354</v>
      </c>
      <c r="F286" s="230" t="s">
        <v>355</v>
      </c>
      <c r="G286" s="231" t="s">
        <v>250</v>
      </c>
      <c r="H286" s="232">
        <v>79.599999999999994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39</v>
      </c>
      <c r="O286" s="92"/>
      <c r="P286" s="238">
        <f>O286*H286</f>
        <v>0</v>
      </c>
      <c r="Q286" s="238">
        <v>0.00010454999999999999</v>
      </c>
      <c r="R286" s="238">
        <f>Q286*H286</f>
        <v>0.0083221799999999985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196</v>
      </c>
      <c r="AT286" s="240" t="s">
        <v>155</v>
      </c>
      <c r="AU286" s="240" t="s">
        <v>86</v>
      </c>
      <c r="AY286" s="18" t="s">
        <v>152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196</v>
      </c>
      <c r="BM286" s="240" t="s">
        <v>356</v>
      </c>
    </row>
    <row r="287" s="15" customFormat="1">
      <c r="A287" s="15"/>
      <c r="B287" s="265"/>
      <c r="C287" s="266"/>
      <c r="D287" s="244" t="s">
        <v>168</v>
      </c>
      <c r="E287" s="267" t="s">
        <v>1</v>
      </c>
      <c r="F287" s="268" t="s">
        <v>357</v>
      </c>
      <c r="G287" s="266"/>
      <c r="H287" s="267" t="s">
        <v>1</v>
      </c>
      <c r="I287" s="269"/>
      <c r="J287" s="266"/>
      <c r="K287" s="266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168</v>
      </c>
      <c r="AU287" s="274" t="s">
        <v>86</v>
      </c>
      <c r="AV287" s="15" t="s">
        <v>80</v>
      </c>
      <c r="AW287" s="15" t="s">
        <v>30</v>
      </c>
      <c r="AX287" s="15" t="s">
        <v>73</v>
      </c>
      <c r="AY287" s="274" t="s">
        <v>152</v>
      </c>
    </row>
    <row r="288" s="13" customFormat="1">
      <c r="A288" s="13"/>
      <c r="B288" s="242"/>
      <c r="C288" s="243"/>
      <c r="D288" s="244" t="s">
        <v>168</v>
      </c>
      <c r="E288" s="253" t="s">
        <v>1</v>
      </c>
      <c r="F288" s="245" t="s">
        <v>586</v>
      </c>
      <c r="G288" s="243"/>
      <c r="H288" s="246">
        <v>79.599999999999994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168</v>
      </c>
      <c r="AU288" s="252" t="s">
        <v>86</v>
      </c>
      <c r="AV288" s="13" t="s">
        <v>86</v>
      </c>
      <c r="AW288" s="13" t="s">
        <v>30</v>
      </c>
      <c r="AX288" s="13" t="s">
        <v>80</v>
      </c>
      <c r="AY288" s="252" t="s">
        <v>152</v>
      </c>
    </row>
    <row r="289" s="2" customFormat="1" ht="16.5" customHeight="1">
      <c r="A289" s="39"/>
      <c r="B289" s="40"/>
      <c r="C289" s="275" t="s">
        <v>359</v>
      </c>
      <c r="D289" s="275" t="s">
        <v>210</v>
      </c>
      <c r="E289" s="276" t="s">
        <v>360</v>
      </c>
      <c r="F289" s="277" t="s">
        <v>361</v>
      </c>
      <c r="G289" s="278" t="s">
        <v>362</v>
      </c>
      <c r="H289" s="279">
        <v>3.3849999999999998</v>
      </c>
      <c r="I289" s="280"/>
      <c r="J289" s="281">
        <f>ROUND(I289*H289,2)</f>
        <v>0</v>
      </c>
      <c r="K289" s="282"/>
      <c r="L289" s="283"/>
      <c r="M289" s="284" t="s">
        <v>1</v>
      </c>
      <c r="N289" s="285" t="s">
        <v>39</v>
      </c>
      <c r="O289" s="92"/>
      <c r="P289" s="238">
        <f>O289*H289</f>
        <v>0</v>
      </c>
      <c r="Q289" s="238">
        <v>0.029999999999999999</v>
      </c>
      <c r="R289" s="238">
        <f>Q289*H289</f>
        <v>0.10154999999999999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213</v>
      </c>
      <c r="AT289" s="240" t="s">
        <v>210</v>
      </c>
      <c r="AU289" s="240" t="s">
        <v>86</v>
      </c>
      <c r="AY289" s="18" t="s">
        <v>152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196</v>
      </c>
      <c r="BM289" s="240" t="s">
        <v>363</v>
      </c>
    </row>
    <row r="290" s="15" customFormat="1">
      <c r="A290" s="15"/>
      <c r="B290" s="265"/>
      <c r="C290" s="266"/>
      <c r="D290" s="244" t="s">
        <v>168</v>
      </c>
      <c r="E290" s="267" t="s">
        <v>1</v>
      </c>
      <c r="F290" s="268" t="s">
        <v>364</v>
      </c>
      <c r="G290" s="266"/>
      <c r="H290" s="267" t="s">
        <v>1</v>
      </c>
      <c r="I290" s="269"/>
      <c r="J290" s="266"/>
      <c r="K290" s="266"/>
      <c r="L290" s="270"/>
      <c r="M290" s="271"/>
      <c r="N290" s="272"/>
      <c r="O290" s="272"/>
      <c r="P290" s="272"/>
      <c r="Q290" s="272"/>
      <c r="R290" s="272"/>
      <c r="S290" s="272"/>
      <c r="T290" s="27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4" t="s">
        <v>168</v>
      </c>
      <c r="AU290" s="274" t="s">
        <v>86</v>
      </c>
      <c r="AV290" s="15" t="s">
        <v>80</v>
      </c>
      <c r="AW290" s="15" t="s">
        <v>30</v>
      </c>
      <c r="AX290" s="15" t="s">
        <v>73</v>
      </c>
      <c r="AY290" s="274" t="s">
        <v>152</v>
      </c>
    </row>
    <row r="291" s="13" customFormat="1">
      <c r="A291" s="13"/>
      <c r="B291" s="242"/>
      <c r="C291" s="243"/>
      <c r="D291" s="244" t="s">
        <v>168</v>
      </c>
      <c r="E291" s="253" t="s">
        <v>1</v>
      </c>
      <c r="F291" s="245" t="s">
        <v>587</v>
      </c>
      <c r="G291" s="243"/>
      <c r="H291" s="246">
        <v>3.3849999999999998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2" t="s">
        <v>168</v>
      </c>
      <c r="AU291" s="252" t="s">
        <v>86</v>
      </c>
      <c r="AV291" s="13" t="s">
        <v>86</v>
      </c>
      <c r="AW291" s="13" t="s">
        <v>30</v>
      </c>
      <c r="AX291" s="13" t="s">
        <v>80</v>
      </c>
      <c r="AY291" s="252" t="s">
        <v>152</v>
      </c>
    </row>
    <row r="292" s="2" customFormat="1" ht="24.15" customHeight="1">
      <c r="A292" s="39"/>
      <c r="B292" s="40"/>
      <c r="C292" s="228" t="s">
        <v>366</v>
      </c>
      <c r="D292" s="228" t="s">
        <v>155</v>
      </c>
      <c r="E292" s="229" t="s">
        <v>367</v>
      </c>
      <c r="F292" s="230" t="s">
        <v>368</v>
      </c>
      <c r="G292" s="231" t="s">
        <v>307</v>
      </c>
      <c r="H292" s="286"/>
      <c r="I292" s="233"/>
      <c r="J292" s="234">
        <f>ROUND(I292*H292,2)</f>
        <v>0</v>
      </c>
      <c r="K292" s="235"/>
      <c r="L292" s="45"/>
      <c r="M292" s="236" t="s">
        <v>1</v>
      </c>
      <c r="N292" s="237" t="s">
        <v>39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196</v>
      </c>
      <c r="AT292" s="240" t="s">
        <v>155</v>
      </c>
      <c r="AU292" s="240" t="s">
        <v>86</v>
      </c>
      <c r="AY292" s="18" t="s">
        <v>152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196</v>
      </c>
      <c r="BM292" s="240" t="s">
        <v>369</v>
      </c>
    </row>
    <row r="293" s="12" customFormat="1" ht="22.8" customHeight="1">
      <c r="A293" s="12"/>
      <c r="B293" s="212"/>
      <c r="C293" s="213"/>
      <c r="D293" s="214" t="s">
        <v>72</v>
      </c>
      <c r="E293" s="226" t="s">
        <v>370</v>
      </c>
      <c r="F293" s="226" t="s">
        <v>371</v>
      </c>
      <c r="G293" s="213"/>
      <c r="H293" s="213"/>
      <c r="I293" s="216"/>
      <c r="J293" s="227">
        <f>BK293</f>
        <v>0</v>
      </c>
      <c r="K293" s="213"/>
      <c r="L293" s="218"/>
      <c r="M293" s="219"/>
      <c r="N293" s="220"/>
      <c r="O293" s="220"/>
      <c r="P293" s="221">
        <f>SUM(P294:P296)</f>
        <v>0</v>
      </c>
      <c r="Q293" s="220"/>
      <c r="R293" s="221">
        <f>SUM(R294:R296)</f>
        <v>0.0024299999999999999</v>
      </c>
      <c r="S293" s="220"/>
      <c r="T293" s="222">
        <f>SUM(T294:T296)</f>
        <v>0.020109999999999999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3" t="s">
        <v>86</v>
      </c>
      <c r="AT293" s="224" t="s">
        <v>72</v>
      </c>
      <c r="AU293" s="224" t="s">
        <v>80</v>
      </c>
      <c r="AY293" s="223" t="s">
        <v>152</v>
      </c>
      <c r="BK293" s="225">
        <f>SUM(BK294:BK296)</f>
        <v>0</v>
      </c>
    </row>
    <row r="294" s="2" customFormat="1" ht="16.5" customHeight="1">
      <c r="A294" s="39"/>
      <c r="B294" s="40"/>
      <c r="C294" s="228" t="s">
        <v>372</v>
      </c>
      <c r="D294" s="228" t="s">
        <v>155</v>
      </c>
      <c r="E294" s="229" t="s">
        <v>373</v>
      </c>
      <c r="F294" s="230" t="s">
        <v>374</v>
      </c>
      <c r="G294" s="231" t="s">
        <v>195</v>
      </c>
      <c r="H294" s="232">
        <v>1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39</v>
      </c>
      <c r="O294" s="92"/>
      <c r="P294" s="238">
        <f>O294*H294</f>
        <v>0</v>
      </c>
      <c r="Q294" s="238">
        <v>0</v>
      </c>
      <c r="R294" s="238">
        <f>Q294*H294</f>
        <v>0</v>
      </c>
      <c r="S294" s="238">
        <v>0.020109999999999999</v>
      </c>
      <c r="T294" s="239">
        <f>S294*H294</f>
        <v>0.020109999999999999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196</v>
      </c>
      <c r="AT294" s="240" t="s">
        <v>155</v>
      </c>
      <c r="AU294" s="240" t="s">
        <v>86</v>
      </c>
      <c r="AY294" s="18" t="s">
        <v>152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86</v>
      </c>
      <c r="BK294" s="241">
        <f>ROUND(I294*H294,2)</f>
        <v>0</v>
      </c>
      <c r="BL294" s="18" t="s">
        <v>196</v>
      </c>
      <c r="BM294" s="240" t="s">
        <v>375</v>
      </c>
    </row>
    <row r="295" s="2" customFormat="1" ht="24.15" customHeight="1">
      <c r="A295" s="39"/>
      <c r="B295" s="40"/>
      <c r="C295" s="228" t="s">
        <v>376</v>
      </c>
      <c r="D295" s="228" t="s">
        <v>155</v>
      </c>
      <c r="E295" s="229" t="s">
        <v>377</v>
      </c>
      <c r="F295" s="230" t="s">
        <v>378</v>
      </c>
      <c r="G295" s="231" t="s">
        <v>195</v>
      </c>
      <c r="H295" s="232">
        <v>1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39</v>
      </c>
      <c r="O295" s="92"/>
      <c r="P295" s="238">
        <f>O295*H295</f>
        <v>0</v>
      </c>
      <c r="Q295" s="238">
        <v>0.0024299999999999999</v>
      </c>
      <c r="R295" s="238">
        <f>Q295*H295</f>
        <v>0.0024299999999999999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196</v>
      </c>
      <c r="AT295" s="240" t="s">
        <v>155</v>
      </c>
      <c r="AU295" s="240" t="s">
        <v>86</v>
      </c>
      <c r="AY295" s="18" t="s">
        <v>152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196</v>
      </c>
      <c r="BM295" s="240" t="s">
        <v>379</v>
      </c>
    </row>
    <row r="296" s="2" customFormat="1" ht="24.15" customHeight="1">
      <c r="A296" s="39"/>
      <c r="B296" s="40"/>
      <c r="C296" s="228" t="s">
        <v>380</v>
      </c>
      <c r="D296" s="228" t="s">
        <v>155</v>
      </c>
      <c r="E296" s="229" t="s">
        <v>381</v>
      </c>
      <c r="F296" s="230" t="s">
        <v>382</v>
      </c>
      <c r="G296" s="231" t="s">
        <v>307</v>
      </c>
      <c r="H296" s="286"/>
      <c r="I296" s="233"/>
      <c r="J296" s="234">
        <f>ROUND(I296*H296,2)</f>
        <v>0</v>
      </c>
      <c r="K296" s="235"/>
      <c r="L296" s="45"/>
      <c r="M296" s="236" t="s">
        <v>1</v>
      </c>
      <c r="N296" s="237" t="s">
        <v>39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196</v>
      </c>
      <c r="AT296" s="240" t="s">
        <v>155</v>
      </c>
      <c r="AU296" s="240" t="s">
        <v>86</v>
      </c>
      <c r="AY296" s="18" t="s">
        <v>152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196</v>
      </c>
      <c r="BM296" s="240" t="s">
        <v>383</v>
      </c>
    </row>
    <row r="297" s="12" customFormat="1" ht="22.8" customHeight="1">
      <c r="A297" s="12"/>
      <c r="B297" s="212"/>
      <c r="C297" s="213"/>
      <c r="D297" s="214" t="s">
        <v>72</v>
      </c>
      <c r="E297" s="226" t="s">
        <v>384</v>
      </c>
      <c r="F297" s="226" t="s">
        <v>385</v>
      </c>
      <c r="G297" s="213"/>
      <c r="H297" s="213"/>
      <c r="I297" s="216"/>
      <c r="J297" s="227">
        <f>BK297</f>
        <v>0</v>
      </c>
      <c r="K297" s="213"/>
      <c r="L297" s="218"/>
      <c r="M297" s="219"/>
      <c r="N297" s="220"/>
      <c r="O297" s="220"/>
      <c r="P297" s="221">
        <f>P298</f>
        <v>0</v>
      </c>
      <c r="Q297" s="220"/>
      <c r="R297" s="221">
        <f>R298</f>
        <v>0.15060000000000001</v>
      </c>
      <c r="S297" s="220"/>
      <c r="T297" s="222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3" t="s">
        <v>86</v>
      </c>
      <c r="AT297" s="224" t="s">
        <v>72</v>
      </c>
      <c r="AU297" s="224" t="s">
        <v>80</v>
      </c>
      <c r="AY297" s="223" t="s">
        <v>152</v>
      </c>
      <c r="BK297" s="225">
        <f>BK298</f>
        <v>0</v>
      </c>
    </row>
    <row r="298" s="2" customFormat="1" ht="24.15" customHeight="1">
      <c r="A298" s="39"/>
      <c r="B298" s="40"/>
      <c r="C298" s="228" t="s">
        <v>386</v>
      </c>
      <c r="D298" s="228" t="s">
        <v>155</v>
      </c>
      <c r="E298" s="229" t="s">
        <v>387</v>
      </c>
      <c r="F298" s="230" t="s">
        <v>388</v>
      </c>
      <c r="G298" s="231" t="s">
        <v>389</v>
      </c>
      <c r="H298" s="232">
        <v>3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39</v>
      </c>
      <c r="O298" s="92"/>
      <c r="P298" s="238">
        <f>O298*H298</f>
        <v>0</v>
      </c>
      <c r="Q298" s="238">
        <v>0.050200000000000002</v>
      </c>
      <c r="R298" s="238">
        <f>Q298*H298</f>
        <v>0.15060000000000001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196</v>
      </c>
      <c r="AT298" s="240" t="s">
        <v>155</v>
      </c>
      <c r="AU298" s="240" t="s">
        <v>86</v>
      </c>
      <c r="AY298" s="18" t="s">
        <v>152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196</v>
      </c>
      <c r="BM298" s="240" t="s">
        <v>390</v>
      </c>
    </row>
    <row r="299" s="12" customFormat="1" ht="22.8" customHeight="1">
      <c r="A299" s="12"/>
      <c r="B299" s="212"/>
      <c r="C299" s="213"/>
      <c r="D299" s="214" t="s">
        <v>72</v>
      </c>
      <c r="E299" s="226" t="s">
        <v>391</v>
      </c>
      <c r="F299" s="226" t="s">
        <v>392</v>
      </c>
      <c r="G299" s="213"/>
      <c r="H299" s="213"/>
      <c r="I299" s="216"/>
      <c r="J299" s="227">
        <f>BK299</f>
        <v>0</v>
      </c>
      <c r="K299" s="213"/>
      <c r="L299" s="218"/>
      <c r="M299" s="219"/>
      <c r="N299" s="220"/>
      <c r="O299" s="220"/>
      <c r="P299" s="221">
        <f>SUM(P300:P304)</f>
        <v>0</v>
      </c>
      <c r="Q299" s="220"/>
      <c r="R299" s="221">
        <f>SUM(R300:R304)</f>
        <v>0</v>
      </c>
      <c r="S299" s="220"/>
      <c r="T299" s="222">
        <f>SUM(T300:T304)</f>
        <v>0.047640000000000002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3" t="s">
        <v>86</v>
      </c>
      <c r="AT299" s="224" t="s">
        <v>72</v>
      </c>
      <c r="AU299" s="224" t="s">
        <v>80</v>
      </c>
      <c r="AY299" s="223" t="s">
        <v>152</v>
      </c>
      <c r="BK299" s="225">
        <f>SUM(BK300:BK304)</f>
        <v>0</v>
      </c>
    </row>
    <row r="300" s="2" customFormat="1" ht="24.15" customHeight="1">
      <c r="A300" s="39"/>
      <c r="B300" s="40"/>
      <c r="C300" s="228" t="s">
        <v>393</v>
      </c>
      <c r="D300" s="228" t="s">
        <v>155</v>
      </c>
      <c r="E300" s="229" t="s">
        <v>394</v>
      </c>
      <c r="F300" s="230" t="s">
        <v>395</v>
      </c>
      <c r="G300" s="231" t="s">
        <v>250</v>
      </c>
      <c r="H300" s="232">
        <v>119.09999999999999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39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196</v>
      </c>
      <c r="AT300" s="240" t="s">
        <v>155</v>
      </c>
      <c r="AU300" s="240" t="s">
        <v>86</v>
      </c>
      <c r="AY300" s="18" t="s">
        <v>152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196</v>
      </c>
      <c r="BM300" s="240" t="s">
        <v>396</v>
      </c>
    </row>
    <row r="301" s="15" customFormat="1">
      <c r="A301" s="15"/>
      <c r="B301" s="265"/>
      <c r="C301" s="266"/>
      <c r="D301" s="244" t="s">
        <v>168</v>
      </c>
      <c r="E301" s="267" t="s">
        <v>1</v>
      </c>
      <c r="F301" s="268" t="s">
        <v>397</v>
      </c>
      <c r="G301" s="266"/>
      <c r="H301" s="267" t="s">
        <v>1</v>
      </c>
      <c r="I301" s="269"/>
      <c r="J301" s="266"/>
      <c r="K301" s="266"/>
      <c r="L301" s="270"/>
      <c r="M301" s="271"/>
      <c r="N301" s="272"/>
      <c r="O301" s="272"/>
      <c r="P301" s="272"/>
      <c r="Q301" s="272"/>
      <c r="R301" s="272"/>
      <c r="S301" s="272"/>
      <c r="T301" s="27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4" t="s">
        <v>168</v>
      </c>
      <c r="AU301" s="274" t="s">
        <v>86</v>
      </c>
      <c r="AV301" s="15" t="s">
        <v>80</v>
      </c>
      <c r="AW301" s="15" t="s">
        <v>30</v>
      </c>
      <c r="AX301" s="15" t="s">
        <v>73</v>
      </c>
      <c r="AY301" s="274" t="s">
        <v>152</v>
      </c>
    </row>
    <row r="302" s="15" customFormat="1">
      <c r="A302" s="15"/>
      <c r="B302" s="265"/>
      <c r="C302" s="266"/>
      <c r="D302" s="244" t="s">
        <v>168</v>
      </c>
      <c r="E302" s="267" t="s">
        <v>1</v>
      </c>
      <c r="F302" s="268" t="s">
        <v>398</v>
      </c>
      <c r="G302" s="266"/>
      <c r="H302" s="267" t="s">
        <v>1</v>
      </c>
      <c r="I302" s="269"/>
      <c r="J302" s="266"/>
      <c r="K302" s="266"/>
      <c r="L302" s="270"/>
      <c r="M302" s="271"/>
      <c r="N302" s="272"/>
      <c r="O302" s="272"/>
      <c r="P302" s="272"/>
      <c r="Q302" s="272"/>
      <c r="R302" s="272"/>
      <c r="S302" s="272"/>
      <c r="T302" s="27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4" t="s">
        <v>168</v>
      </c>
      <c r="AU302" s="274" t="s">
        <v>86</v>
      </c>
      <c r="AV302" s="15" t="s">
        <v>80</v>
      </c>
      <c r="AW302" s="15" t="s">
        <v>30</v>
      </c>
      <c r="AX302" s="15" t="s">
        <v>73</v>
      </c>
      <c r="AY302" s="274" t="s">
        <v>152</v>
      </c>
    </row>
    <row r="303" s="13" customFormat="1">
      <c r="A303" s="13"/>
      <c r="B303" s="242"/>
      <c r="C303" s="243"/>
      <c r="D303" s="244" t="s">
        <v>168</v>
      </c>
      <c r="E303" s="253" t="s">
        <v>1</v>
      </c>
      <c r="F303" s="245" t="s">
        <v>588</v>
      </c>
      <c r="G303" s="243"/>
      <c r="H303" s="246">
        <v>119.09999999999999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168</v>
      </c>
      <c r="AU303" s="252" t="s">
        <v>86</v>
      </c>
      <c r="AV303" s="13" t="s">
        <v>86</v>
      </c>
      <c r="AW303" s="13" t="s">
        <v>30</v>
      </c>
      <c r="AX303" s="13" t="s">
        <v>80</v>
      </c>
      <c r="AY303" s="252" t="s">
        <v>152</v>
      </c>
    </row>
    <row r="304" s="2" customFormat="1" ht="24.15" customHeight="1">
      <c r="A304" s="39"/>
      <c r="B304" s="40"/>
      <c r="C304" s="228" t="s">
        <v>400</v>
      </c>
      <c r="D304" s="228" t="s">
        <v>155</v>
      </c>
      <c r="E304" s="229" t="s">
        <v>401</v>
      </c>
      <c r="F304" s="230" t="s">
        <v>402</v>
      </c>
      <c r="G304" s="231" t="s">
        <v>250</v>
      </c>
      <c r="H304" s="232">
        <v>119.09999999999999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39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0.00040000000000000002</v>
      </c>
      <c r="T304" s="239">
        <f>S304*H304</f>
        <v>0.047640000000000002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196</v>
      </c>
      <c r="AT304" s="240" t="s">
        <v>155</v>
      </c>
      <c r="AU304" s="240" t="s">
        <v>86</v>
      </c>
      <c r="AY304" s="18" t="s">
        <v>152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196</v>
      </c>
      <c r="BM304" s="240" t="s">
        <v>403</v>
      </c>
    </row>
    <row r="305" s="12" customFormat="1" ht="22.8" customHeight="1">
      <c r="A305" s="12"/>
      <c r="B305" s="212"/>
      <c r="C305" s="213"/>
      <c r="D305" s="214" t="s">
        <v>72</v>
      </c>
      <c r="E305" s="226" t="s">
        <v>404</v>
      </c>
      <c r="F305" s="226" t="s">
        <v>405</v>
      </c>
      <c r="G305" s="213"/>
      <c r="H305" s="213"/>
      <c r="I305" s="216"/>
      <c r="J305" s="227">
        <f>BK305</f>
        <v>0</v>
      </c>
      <c r="K305" s="213"/>
      <c r="L305" s="218"/>
      <c r="M305" s="219"/>
      <c r="N305" s="220"/>
      <c r="O305" s="220"/>
      <c r="P305" s="221">
        <f>SUM(P306:P309)</f>
        <v>0</v>
      </c>
      <c r="Q305" s="220"/>
      <c r="R305" s="221">
        <f>SUM(R306:R309)</f>
        <v>0.45099200000000006</v>
      </c>
      <c r="S305" s="220"/>
      <c r="T305" s="222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3" t="s">
        <v>86</v>
      </c>
      <c r="AT305" s="224" t="s">
        <v>72</v>
      </c>
      <c r="AU305" s="224" t="s">
        <v>80</v>
      </c>
      <c r="AY305" s="223" t="s">
        <v>152</v>
      </c>
      <c r="BK305" s="225">
        <f>SUM(BK306:BK309)</f>
        <v>0</v>
      </c>
    </row>
    <row r="306" s="2" customFormat="1" ht="24.15" customHeight="1">
      <c r="A306" s="39"/>
      <c r="B306" s="40"/>
      <c r="C306" s="228" t="s">
        <v>406</v>
      </c>
      <c r="D306" s="228" t="s">
        <v>155</v>
      </c>
      <c r="E306" s="229" t="s">
        <v>407</v>
      </c>
      <c r="F306" s="230" t="s">
        <v>408</v>
      </c>
      <c r="G306" s="231" t="s">
        <v>201</v>
      </c>
      <c r="H306" s="232">
        <v>39.700000000000003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39</v>
      </c>
      <c r="O306" s="92"/>
      <c r="P306" s="238">
        <f>O306*H306</f>
        <v>0</v>
      </c>
      <c r="Q306" s="238">
        <v>0.01136</v>
      </c>
      <c r="R306" s="238">
        <f>Q306*H306</f>
        <v>0.45099200000000006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196</v>
      </c>
      <c r="AT306" s="240" t="s">
        <v>155</v>
      </c>
      <c r="AU306" s="240" t="s">
        <v>86</v>
      </c>
      <c r="AY306" s="18" t="s">
        <v>152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196</v>
      </c>
      <c r="BM306" s="240" t="s">
        <v>409</v>
      </c>
    </row>
    <row r="307" s="15" customFormat="1">
      <c r="A307" s="15"/>
      <c r="B307" s="265"/>
      <c r="C307" s="266"/>
      <c r="D307" s="244" t="s">
        <v>168</v>
      </c>
      <c r="E307" s="267" t="s">
        <v>1</v>
      </c>
      <c r="F307" s="268" t="s">
        <v>357</v>
      </c>
      <c r="G307" s="266"/>
      <c r="H307" s="267" t="s">
        <v>1</v>
      </c>
      <c r="I307" s="269"/>
      <c r="J307" s="266"/>
      <c r="K307" s="266"/>
      <c r="L307" s="270"/>
      <c r="M307" s="271"/>
      <c r="N307" s="272"/>
      <c r="O307" s="272"/>
      <c r="P307" s="272"/>
      <c r="Q307" s="272"/>
      <c r="R307" s="272"/>
      <c r="S307" s="272"/>
      <c r="T307" s="27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4" t="s">
        <v>168</v>
      </c>
      <c r="AU307" s="274" t="s">
        <v>86</v>
      </c>
      <c r="AV307" s="15" t="s">
        <v>80</v>
      </c>
      <c r="AW307" s="15" t="s">
        <v>30</v>
      </c>
      <c r="AX307" s="15" t="s">
        <v>73</v>
      </c>
      <c r="AY307" s="274" t="s">
        <v>152</v>
      </c>
    </row>
    <row r="308" s="13" customFormat="1">
      <c r="A308" s="13"/>
      <c r="B308" s="242"/>
      <c r="C308" s="243"/>
      <c r="D308" s="244" t="s">
        <v>168</v>
      </c>
      <c r="E308" s="253" t="s">
        <v>1</v>
      </c>
      <c r="F308" s="245" t="s">
        <v>589</v>
      </c>
      <c r="G308" s="243"/>
      <c r="H308" s="246">
        <v>39.700000000000003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168</v>
      </c>
      <c r="AU308" s="252" t="s">
        <v>86</v>
      </c>
      <c r="AV308" s="13" t="s">
        <v>86</v>
      </c>
      <c r="AW308" s="13" t="s">
        <v>30</v>
      </c>
      <c r="AX308" s="13" t="s">
        <v>80</v>
      </c>
      <c r="AY308" s="252" t="s">
        <v>152</v>
      </c>
    </row>
    <row r="309" s="2" customFormat="1" ht="24.15" customHeight="1">
      <c r="A309" s="39"/>
      <c r="B309" s="40"/>
      <c r="C309" s="228" t="s">
        <v>411</v>
      </c>
      <c r="D309" s="228" t="s">
        <v>155</v>
      </c>
      <c r="E309" s="229" t="s">
        <v>412</v>
      </c>
      <c r="F309" s="230" t="s">
        <v>413</v>
      </c>
      <c r="G309" s="231" t="s">
        <v>307</v>
      </c>
      <c r="H309" s="286"/>
      <c r="I309" s="233"/>
      <c r="J309" s="234">
        <f>ROUND(I309*H309,2)</f>
        <v>0</v>
      </c>
      <c r="K309" s="235"/>
      <c r="L309" s="45"/>
      <c r="M309" s="236" t="s">
        <v>1</v>
      </c>
      <c r="N309" s="237" t="s">
        <v>39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196</v>
      </c>
      <c r="AT309" s="240" t="s">
        <v>155</v>
      </c>
      <c r="AU309" s="240" t="s">
        <v>86</v>
      </c>
      <c r="AY309" s="18" t="s">
        <v>152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196</v>
      </c>
      <c r="BM309" s="240" t="s">
        <v>414</v>
      </c>
    </row>
    <row r="310" s="12" customFormat="1" ht="22.8" customHeight="1">
      <c r="A310" s="12"/>
      <c r="B310" s="212"/>
      <c r="C310" s="213"/>
      <c r="D310" s="214" t="s">
        <v>72</v>
      </c>
      <c r="E310" s="226" t="s">
        <v>415</v>
      </c>
      <c r="F310" s="226" t="s">
        <v>416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SUM(P311:P318)</f>
        <v>0</v>
      </c>
      <c r="Q310" s="220"/>
      <c r="R310" s="221">
        <f>SUM(R311:R318)</f>
        <v>0</v>
      </c>
      <c r="S310" s="220"/>
      <c r="T310" s="222">
        <f>SUM(T311:T318)</f>
        <v>0.21936150000000002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86</v>
      </c>
      <c r="AT310" s="224" t="s">
        <v>72</v>
      </c>
      <c r="AU310" s="224" t="s">
        <v>80</v>
      </c>
      <c r="AY310" s="223" t="s">
        <v>152</v>
      </c>
      <c r="BK310" s="225">
        <f>SUM(BK311:BK318)</f>
        <v>0</v>
      </c>
    </row>
    <row r="311" s="2" customFormat="1" ht="24.15" customHeight="1">
      <c r="A311" s="39"/>
      <c r="B311" s="40"/>
      <c r="C311" s="228" t="s">
        <v>417</v>
      </c>
      <c r="D311" s="228" t="s">
        <v>155</v>
      </c>
      <c r="E311" s="229" t="s">
        <v>418</v>
      </c>
      <c r="F311" s="230" t="s">
        <v>419</v>
      </c>
      <c r="G311" s="231" t="s">
        <v>250</v>
      </c>
      <c r="H311" s="232">
        <v>79.400000000000006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39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0.00191</v>
      </c>
      <c r="T311" s="239">
        <f>S311*H311</f>
        <v>0.15165400000000001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196</v>
      </c>
      <c r="AT311" s="240" t="s">
        <v>155</v>
      </c>
      <c r="AU311" s="240" t="s">
        <v>86</v>
      </c>
      <c r="AY311" s="18" t="s">
        <v>152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196</v>
      </c>
      <c r="BM311" s="240" t="s">
        <v>420</v>
      </c>
    </row>
    <row r="312" s="15" customFormat="1">
      <c r="A312" s="15"/>
      <c r="B312" s="265"/>
      <c r="C312" s="266"/>
      <c r="D312" s="244" t="s">
        <v>168</v>
      </c>
      <c r="E312" s="267" t="s">
        <v>1</v>
      </c>
      <c r="F312" s="268" t="s">
        <v>228</v>
      </c>
      <c r="G312" s="266"/>
      <c r="H312" s="267" t="s">
        <v>1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4" t="s">
        <v>168</v>
      </c>
      <c r="AU312" s="274" t="s">
        <v>86</v>
      </c>
      <c r="AV312" s="15" t="s">
        <v>80</v>
      </c>
      <c r="AW312" s="15" t="s">
        <v>30</v>
      </c>
      <c r="AX312" s="15" t="s">
        <v>73</v>
      </c>
      <c r="AY312" s="274" t="s">
        <v>152</v>
      </c>
    </row>
    <row r="313" s="13" customFormat="1">
      <c r="A313" s="13"/>
      <c r="B313" s="242"/>
      <c r="C313" s="243"/>
      <c r="D313" s="244" t="s">
        <v>168</v>
      </c>
      <c r="E313" s="253" t="s">
        <v>1</v>
      </c>
      <c r="F313" s="245" t="s">
        <v>590</v>
      </c>
      <c r="G313" s="243"/>
      <c r="H313" s="246">
        <v>79.400000000000006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168</v>
      </c>
      <c r="AU313" s="252" t="s">
        <v>86</v>
      </c>
      <c r="AV313" s="13" t="s">
        <v>86</v>
      </c>
      <c r="AW313" s="13" t="s">
        <v>30</v>
      </c>
      <c r="AX313" s="13" t="s">
        <v>80</v>
      </c>
      <c r="AY313" s="252" t="s">
        <v>152</v>
      </c>
    </row>
    <row r="314" s="2" customFormat="1" ht="16.5" customHeight="1">
      <c r="A314" s="39"/>
      <c r="B314" s="40"/>
      <c r="C314" s="228" t="s">
        <v>421</v>
      </c>
      <c r="D314" s="228" t="s">
        <v>155</v>
      </c>
      <c r="E314" s="229" t="s">
        <v>422</v>
      </c>
      <c r="F314" s="230" t="s">
        <v>423</v>
      </c>
      <c r="G314" s="231" t="s">
        <v>250</v>
      </c>
      <c r="H314" s="232">
        <v>38.689999999999998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39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0.00175</v>
      </c>
      <c r="T314" s="239">
        <f>S314*H314</f>
        <v>0.067707500000000004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196</v>
      </c>
      <c r="AT314" s="240" t="s">
        <v>155</v>
      </c>
      <c r="AU314" s="240" t="s">
        <v>86</v>
      </c>
      <c r="AY314" s="18" t="s">
        <v>152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86</v>
      </c>
      <c r="BK314" s="241">
        <f>ROUND(I314*H314,2)</f>
        <v>0</v>
      </c>
      <c r="BL314" s="18" t="s">
        <v>196</v>
      </c>
      <c r="BM314" s="240" t="s">
        <v>424</v>
      </c>
    </row>
    <row r="315" s="13" customFormat="1">
      <c r="A315" s="13"/>
      <c r="B315" s="242"/>
      <c r="C315" s="243"/>
      <c r="D315" s="244" t="s">
        <v>168</v>
      </c>
      <c r="E315" s="253" t="s">
        <v>1</v>
      </c>
      <c r="F315" s="245" t="s">
        <v>254</v>
      </c>
      <c r="G315" s="243"/>
      <c r="H315" s="246">
        <v>22.890000000000001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168</v>
      </c>
      <c r="AU315" s="252" t="s">
        <v>86</v>
      </c>
      <c r="AV315" s="13" t="s">
        <v>86</v>
      </c>
      <c r="AW315" s="13" t="s">
        <v>30</v>
      </c>
      <c r="AX315" s="13" t="s">
        <v>73</v>
      </c>
      <c r="AY315" s="252" t="s">
        <v>152</v>
      </c>
    </row>
    <row r="316" s="13" customFormat="1">
      <c r="A316" s="13"/>
      <c r="B316" s="242"/>
      <c r="C316" s="243"/>
      <c r="D316" s="244" t="s">
        <v>168</v>
      </c>
      <c r="E316" s="253" t="s">
        <v>1</v>
      </c>
      <c r="F316" s="245" t="s">
        <v>255</v>
      </c>
      <c r="G316" s="243"/>
      <c r="H316" s="246">
        <v>15.800000000000001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168</v>
      </c>
      <c r="AU316" s="252" t="s">
        <v>86</v>
      </c>
      <c r="AV316" s="13" t="s">
        <v>86</v>
      </c>
      <c r="AW316" s="13" t="s">
        <v>30</v>
      </c>
      <c r="AX316" s="13" t="s">
        <v>73</v>
      </c>
      <c r="AY316" s="252" t="s">
        <v>152</v>
      </c>
    </row>
    <row r="317" s="14" customFormat="1">
      <c r="A317" s="14"/>
      <c r="B317" s="254"/>
      <c r="C317" s="255"/>
      <c r="D317" s="244" t="s">
        <v>168</v>
      </c>
      <c r="E317" s="256" t="s">
        <v>1</v>
      </c>
      <c r="F317" s="257" t="s">
        <v>175</v>
      </c>
      <c r="G317" s="255"/>
      <c r="H317" s="258">
        <v>38.689999999999998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168</v>
      </c>
      <c r="AU317" s="264" t="s">
        <v>86</v>
      </c>
      <c r="AV317" s="14" t="s">
        <v>159</v>
      </c>
      <c r="AW317" s="14" t="s">
        <v>30</v>
      </c>
      <c r="AX317" s="14" t="s">
        <v>80</v>
      </c>
      <c r="AY317" s="264" t="s">
        <v>152</v>
      </c>
    </row>
    <row r="318" s="2" customFormat="1" ht="24.15" customHeight="1">
      <c r="A318" s="39"/>
      <c r="B318" s="40"/>
      <c r="C318" s="228" t="s">
        <v>425</v>
      </c>
      <c r="D318" s="228" t="s">
        <v>155</v>
      </c>
      <c r="E318" s="229" t="s">
        <v>426</v>
      </c>
      <c r="F318" s="230" t="s">
        <v>427</v>
      </c>
      <c r="G318" s="231" t="s">
        <v>307</v>
      </c>
      <c r="H318" s="286"/>
      <c r="I318" s="233"/>
      <c r="J318" s="234">
        <f>ROUND(I318*H318,2)</f>
        <v>0</v>
      </c>
      <c r="K318" s="235"/>
      <c r="L318" s="45"/>
      <c r="M318" s="236" t="s">
        <v>1</v>
      </c>
      <c r="N318" s="237" t="s">
        <v>39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196</v>
      </c>
      <c r="AT318" s="240" t="s">
        <v>155</v>
      </c>
      <c r="AU318" s="240" t="s">
        <v>86</v>
      </c>
      <c r="AY318" s="18" t="s">
        <v>152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196</v>
      </c>
      <c r="BM318" s="240" t="s">
        <v>428</v>
      </c>
    </row>
    <row r="319" s="12" customFormat="1" ht="25.92" customHeight="1">
      <c r="A319" s="12"/>
      <c r="B319" s="212"/>
      <c r="C319" s="213"/>
      <c r="D319" s="214" t="s">
        <v>72</v>
      </c>
      <c r="E319" s="215" t="s">
        <v>429</v>
      </c>
      <c r="F319" s="215" t="s">
        <v>430</v>
      </c>
      <c r="G319" s="213"/>
      <c r="H319" s="213"/>
      <c r="I319" s="216"/>
      <c r="J319" s="217">
        <f>BK319</f>
        <v>0</v>
      </c>
      <c r="K319" s="213"/>
      <c r="L319" s="218"/>
      <c r="M319" s="219"/>
      <c r="N319" s="220"/>
      <c r="O319" s="220"/>
      <c r="P319" s="221">
        <f>P320+P322+P324+P328</f>
        <v>0</v>
      </c>
      <c r="Q319" s="220"/>
      <c r="R319" s="221">
        <f>R320+R322+R324+R328</f>
        <v>0</v>
      </c>
      <c r="S319" s="220"/>
      <c r="T319" s="222">
        <f>T320+T322+T324+T328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3" t="s">
        <v>176</v>
      </c>
      <c r="AT319" s="224" t="s">
        <v>72</v>
      </c>
      <c r="AU319" s="224" t="s">
        <v>73</v>
      </c>
      <c r="AY319" s="223" t="s">
        <v>152</v>
      </c>
      <c r="BK319" s="225">
        <f>BK320+BK322+BK324+BK328</f>
        <v>0</v>
      </c>
    </row>
    <row r="320" s="12" customFormat="1" ht="22.8" customHeight="1">
      <c r="A320" s="12"/>
      <c r="B320" s="212"/>
      <c r="C320" s="213"/>
      <c r="D320" s="214" t="s">
        <v>72</v>
      </c>
      <c r="E320" s="226" t="s">
        <v>431</v>
      </c>
      <c r="F320" s="226" t="s">
        <v>432</v>
      </c>
      <c r="G320" s="213"/>
      <c r="H320" s="213"/>
      <c r="I320" s="216"/>
      <c r="J320" s="227">
        <f>BK320</f>
        <v>0</v>
      </c>
      <c r="K320" s="213"/>
      <c r="L320" s="218"/>
      <c r="M320" s="219"/>
      <c r="N320" s="220"/>
      <c r="O320" s="220"/>
      <c r="P320" s="221">
        <f>P321</f>
        <v>0</v>
      </c>
      <c r="Q320" s="220"/>
      <c r="R320" s="221">
        <f>R321</f>
        <v>0</v>
      </c>
      <c r="S320" s="220"/>
      <c r="T320" s="222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3" t="s">
        <v>176</v>
      </c>
      <c r="AT320" s="224" t="s">
        <v>72</v>
      </c>
      <c r="AU320" s="224" t="s">
        <v>80</v>
      </c>
      <c r="AY320" s="223" t="s">
        <v>152</v>
      </c>
      <c r="BK320" s="225">
        <f>BK321</f>
        <v>0</v>
      </c>
    </row>
    <row r="321" s="2" customFormat="1" ht="16.5" customHeight="1">
      <c r="A321" s="39"/>
      <c r="B321" s="40"/>
      <c r="C321" s="228" t="s">
        <v>433</v>
      </c>
      <c r="D321" s="228" t="s">
        <v>155</v>
      </c>
      <c r="E321" s="229" t="s">
        <v>434</v>
      </c>
      <c r="F321" s="230" t="s">
        <v>432</v>
      </c>
      <c r="G321" s="231" t="s">
        <v>307</v>
      </c>
      <c r="H321" s="286"/>
      <c r="I321" s="233"/>
      <c r="J321" s="234">
        <f>ROUND(I321*H321,2)</f>
        <v>0</v>
      </c>
      <c r="K321" s="235"/>
      <c r="L321" s="45"/>
      <c r="M321" s="236" t="s">
        <v>1</v>
      </c>
      <c r="N321" s="237" t="s">
        <v>39</v>
      </c>
      <c r="O321" s="92"/>
      <c r="P321" s="238">
        <f>O321*H321</f>
        <v>0</v>
      </c>
      <c r="Q321" s="238">
        <v>0</v>
      </c>
      <c r="R321" s="238">
        <f>Q321*H321</f>
        <v>0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435</v>
      </c>
      <c r="AT321" s="240" t="s">
        <v>155</v>
      </c>
      <c r="AU321" s="240" t="s">
        <v>86</v>
      </c>
      <c r="AY321" s="18" t="s">
        <v>152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435</v>
      </c>
      <c r="BM321" s="240" t="s">
        <v>436</v>
      </c>
    </row>
    <row r="322" s="12" customFormat="1" ht="22.8" customHeight="1">
      <c r="A322" s="12"/>
      <c r="B322" s="212"/>
      <c r="C322" s="213"/>
      <c r="D322" s="214" t="s">
        <v>72</v>
      </c>
      <c r="E322" s="226" t="s">
        <v>437</v>
      </c>
      <c r="F322" s="226" t="s">
        <v>438</v>
      </c>
      <c r="G322" s="213"/>
      <c r="H322" s="213"/>
      <c r="I322" s="216"/>
      <c r="J322" s="227">
        <f>BK322</f>
        <v>0</v>
      </c>
      <c r="K322" s="213"/>
      <c r="L322" s="218"/>
      <c r="M322" s="219"/>
      <c r="N322" s="220"/>
      <c r="O322" s="220"/>
      <c r="P322" s="221">
        <f>P323</f>
        <v>0</v>
      </c>
      <c r="Q322" s="220"/>
      <c r="R322" s="221">
        <f>R323</f>
        <v>0</v>
      </c>
      <c r="S322" s="220"/>
      <c r="T322" s="222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3" t="s">
        <v>176</v>
      </c>
      <c r="AT322" s="224" t="s">
        <v>72</v>
      </c>
      <c r="AU322" s="224" t="s">
        <v>80</v>
      </c>
      <c r="AY322" s="223" t="s">
        <v>152</v>
      </c>
      <c r="BK322" s="225">
        <f>BK323</f>
        <v>0</v>
      </c>
    </row>
    <row r="323" s="2" customFormat="1" ht="16.5" customHeight="1">
      <c r="A323" s="39"/>
      <c r="B323" s="40"/>
      <c r="C323" s="228" t="s">
        <v>439</v>
      </c>
      <c r="D323" s="228" t="s">
        <v>155</v>
      </c>
      <c r="E323" s="229" t="s">
        <v>440</v>
      </c>
      <c r="F323" s="230" t="s">
        <v>441</v>
      </c>
      <c r="G323" s="231" t="s">
        <v>442</v>
      </c>
      <c r="H323" s="232">
        <v>1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39</v>
      </c>
      <c r="O323" s="92"/>
      <c r="P323" s="238">
        <f>O323*H323</f>
        <v>0</v>
      </c>
      <c r="Q323" s="238">
        <v>0</v>
      </c>
      <c r="R323" s="238">
        <f>Q323*H323</f>
        <v>0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435</v>
      </c>
      <c r="AT323" s="240" t="s">
        <v>155</v>
      </c>
      <c r="AU323" s="240" t="s">
        <v>86</v>
      </c>
      <c r="AY323" s="18" t="s">
        <v>152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435</v>
      </c>
      <c r="BM323" s="240" t="s">
        <v>443</v>
      </c>
    </row>
    <row r="324" s="12" customFormat="1" ht="22.8" customHeight="1">
      <c r="A324" s="12"/>
      <c r="B324" s="212"/>
      <c r="C324" s="213"/>
      <c r="D324" s="214" t="s">
        <v>72</v>
      </c>
      <c r="E324" s="226" t="s">
        <v>444</v>
      </c>
      <c r="F324" s="226" t="s">
        <v>445</v>
      </c>
      <c r="G324" s="213"/>
      <c r="H324" s="213"/>
      <c r="I324" s="216"/>
      <c r="J324" s="227">
        <f>BK324</f>
        <v>0</v>
      </c>
      <c r="K324" s="213"/>
      <c r="L324" s="218"/>
      <c r="M324" s="219"/>
      <c r="N324" s="220"/>
      <c r="O324" s="220"/>
      <c r="P324" s="221">
        <f>SUM(P325:P327)</f>
        <v>0</v>
      </c>
      <c r="Q324" s="220"/>
      <c r="R324" s="221">
        <f>SUM(R325:R327)</f>
        <v>0</v>
      </c>
      <c r="S324" s="220"/>
      <c r="T324" s="222">
        <f>SUM(T325:T327)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3" t="s">
        <v>176</v>
      </c>
      <c r="AT324" s="224" t="s">
        <v>72</v>
      </c>
      <c r="AU324" s="224" t="s">
        <v>80</v>
      </c>
      <c r="AY324" s="223" t="s">
        <v>152</v>
      </c>
      <c r="BK324" s="225">
        <f>SUM(BK325:BK327)</f>
        <v>0</v>
      </c>
    </row>
    <row r="325" s="2" customFormat="1" ht="16.5" customHeight="1">
      <c r="A325" s="39"/>
      <c r="B325" s="40"/>
      <c r="C325" s="228" t="s">
        <v>446</v>
      </c>
      <c r="D325" s="228" t="s">
        <v>155</v>
      </c>
      <c r="E325" s="229" t="s">
        <v>447</v>
      </c>
      <c r="F325" s="230" t="s">
        <v>448</v>
      </c>
      <c r="G325" s="231" t="s">
        <v>442</v>
      </c>
      <c r="H325" s="232">
        <v>1</v>
      </c>
      <c r="I325" s="233"/>
      <c r="J325" s="234">
        <f>ROUND(I325*H325,2)</f>
        <v>0</v>
      </c>
      <c r="K325" s="235"/>
      <c r="L325" s="45"/>
      <c r="M325" s="236" t="s">
        <v>1</v>
      </c>
      <c r="N325" s="237" t="s">
        <v>39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435</v>
      </c>
      <c r="AT325" s="240" t="s">
        <v>155</v>
      </c>
      <c r="AU325" s="240" t="s">
        <v>86</v>
      </c>
      <c r="AY325" s="18" t="s">
        <v>152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435</v>
      </c>
      <c r="BM325" s="240" t="s">
        <v>449</v>
      </c>
    </row>
    <row r="326" s="2" customFormat="1">
      <c r="A326" s="39"/>
      <c r="B326" s="40"/>
      <c r="C326" s="41"/>
      <c r="D326" s="244" t="s">
        <v>450</v>
      </c>
      <c r="E326" s="41"/>
      <c r="F326" s="287" t="s">
        <v>451</v>
      </c>
      <c r="G326" s="41"/>
      <c r="H326" s="41"/>
      <c r="I326" s="288"/>
      <c r="J326" s="41"/>
      <c r="K326" s="41"/>
      <c r="L326" s="45"/>
      <c r="M326" s="289"/>
      <c r="N326" s="290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450</v>
      </c>
      <c r="AU326" s="18" t="s">
        <v>86</v>
      </c>
    </row>
    <row r="327" s="2" customFormat="1" ht="16.5" customHeight="1">
      <c r="A327" s="39"/>
      <c r="B327" s="40"/>
      <c r="C327" s="228" t="s">
        <v>452</v>
      </c>
      <c r="D327" s="228" t="s">
        <v>155</v>
      </c>
      <c r="E327" s="229" t="s">
        <v>453</v>
      </c>
      <c r="F327" s="230" t="s">
        <v>454</v>
      </c>
      <c r="G327" s="231" t="s">
        <v>442</v>
      </c>
      <c r="H327" s="232">
        <v>1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39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435</v>
      </c>
      <c r="AT327" s="240" t="s">
        <v>155</v>
      </c>
      <c r="AU327" s="240" t="s">
        <v>86</v>
      </c>
      <c r="AY327" s="18" t="s">
        <v>152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435</v>
      </c>
      <c r="BM327" s="240" t="s">
        <v>455</v>
      </c>
    </row>
    <row r="328" s="12" customFormat="1" ht="22.8" customHeight="1">
      <c r="A328" s="12"/>
      <c r="B328" s="212"/>
      <c r="C328" s="213"/>
      <c r="D328" s="214" t="s">
        <v>72</v>
      </c>
      <c r="E328" s="226" t="s">
        <v>456</v>
      </c>
      <c r="F328" s="226" t="s">
        <v>457</v>
      </c>
      <c r="G328" s="213"/>
      <c r="H328" s="213"/>
      <c r="I328" s="216"/>
      <c r="J328" s="227">
        <f>BK328</f>
        <v>0</v>
      </c>
      <c r="K328" s="213"/>
      <c r="L328" s="218"/>
      <c r="M328" s="219"/>
      <c r="N328" s="220"/>
      <c r="O328" s="220"/>
      <c r="P328" s="221">
        <f>SUM(P329:P330)</f>
        <v>0</v>
      </c>
      <c r="Q328" s="220"/>
      <c r="R328" s="221">
        <f>SUM(R329:R330)</f>
        <v>0</v>
      </c>
      <c r="S328" s="220"/>
      <c r="T328" s="222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3" t="s">
        <v>176</v>
      </c>
      <c r="AT328" s="224" t="s">
        <v>72</v>
      </c>
      <c r="AU328" s="224" t="s">
        <v>80</v>
      </c>
      <c r="AY328" s="223" t="s">
        <v>152</v>
      </c>
      <c r="BK328" s="225">
        <f>SUM(BK329:BK330)</f>
        <v>0</v>
      </c>
    </row>
    <row r="329" s="2" customFormat="1" ht="16.5" customHeight="1">
      <c r="A329" s="39"/>
      <c r="B329" s="40"/>
      <c r="C329" s="228" t="s">
        <v>458</v>
      </c>
      <c r="D329" s="228" t="s">
        <v>155</v>
      </c>
      <c r="E329" s="229" t="s">
        <v>459</v>
      </c>
      <c r="F329" s="230" t="s">
        <v>460</v>
      </c>
      <c r="G329" s="231" t="s">
        <v>442</v>
      </c>
      <c r="H329" s="232">
        <v>1</v>
      </c>
      <c r="I329" s="233"/>
      <c r="J329" s="234">
        <f>ROUND(I329*H329,2)</f>
        <v>0</v>
      </c>
      <c r="K329" s="235"/>
      <c r="L329" s="45"/>
      <c r="M329" s="236" t="s">
        <v>1</v>
      </c>
      <c r="N329" s="237" t="s">
        <v>39</v>
      </c>
      <c r="O329" s="92"/>
      <c r="P329" s="238">
        <f>O329*H329</f>
        <v>0</v>
      </c>
      <c r="Q329" s="238">
        <v>0</v>
      </c>
      <c r="R329" s="238">
        <f>Q329*H329</f>
        <v>0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435</v>
      </c>
      <c r="AT329" s="240" t="s">
        <v>155</v>
      </c>
      <c r="AU329" s="240" t="s">
        <v>86</v>
      </c>
      <c r="AY329" s="18" t="s">
        <v>152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86</v>
      </c>
      <c r="BK329" s="241">
        <f>ROUND(I329*H329,2)</f>
        <v>0</v>
      </c>
      <c r="BL329" s="18" t="s">
        <v>435</v>
      </c>
      <c r="BM329" s="240" t="s">
        <v>461</v>
      </c>
    </row>
    <row r="330" s="2" customFormat="1">
      <c r="A330" s="39"/>
      <c r="B330" s="40"/>
      <c r="C330" s="41"/>
      <c r="D330" s="244" t="s">
        <v>450</v>
      </c>
      <c r="E330" s="41"/>
      <c r="F330" s="287" t="s">
        <v>462</v>
      </c>
      <c r="G330" s="41"/>
      <c r="H330" s="41"/>
      <c r="I330" s="288"/>
      <c r="J330" s="41"/>
      <c r="K330" s="41"/>
      <c r="L330" s="45"/>
      <c r="M330" s="291"/>
      <c r="N330" s="292"/>
      <c r="O330" s="293"/>
      <c r="P330" s="293"/>
      <c r="Q330" s="293"/>
      <c r="R330" s="293"/>
      <c r="S330" s="293"/>
      <c r="T330" s="29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450</v>
      </c>
      <c r="AU330" s="18" t="s">
        <v>86</v>
      </c>
    </row>
    <row r="331" s="2" customFormat="1" ht="6.96" customHeight="1">
      <c r="A331" s="39"/>
      <c r="B331" s="67"/>
      <c r="C331" s="68"/>
      <c r="D331" s="68"/>
      <c r="E331" s="68"/>
      <c r="F331" s="68"/>
      <c r="G331" s="68"/>
      <c r="H331" s="68"/>
      <c r="I331" s="68"/>
      <c r="J331" s="68"/>
      <c r="K331" s="68"/>
      <c r="L331" s="45"/>
      <c r="M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</row>
  </sheetData>
  <sheetProtection sheet="1" autoFilter="0" formatColumns="0" formatRows="0" objects="1" scenarios="1" spinCount="100000" saltValue="QqIlB/fgxUlrFHFvy6nXH2BHHL9zkihKoEYsIMix1rZBTdFDH1Cflvqc/sH2gm2I/PEORdG5chl9b8UYxJYm0w==" hashValue="TpyGucxPGhYrDYSsaPnYLQC3rgUaRBWXEBlvpBMvmvlwlh1QeIbTsjtnw9uxUOm1/phaY9KD9wBeZFWcKF1Mnw==" algorithmName="SHA-512" password="CC35"/>
  <autoFilter ref="C134:K3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80</v>
      </c>
    </row>
    <row r="4" s="1" customFormat="1" ht="24.96" customHeight="1">
      <c r="B4" s="21"/>
      <c r="D4" s="149" t="s">
        <v>112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Václava Jiříkovského 27-31, Ostrava</v>
      </c>
      <c r="F7" s="151"/>
      <c r="G7" s="151"/>
      <c r="H7" s="151"/>
      <c r="L7" s="21"/>
    </row>
    <row r="8" s="1" customFormat="1" ht="12" customHeight="1">
      <c r="B8" s="21"/>
      <c r="D8" s="151" t="s">
        <v>113</v>
      </c>
      <c r="L8" s="21"/>
    </row>
    <row r="9" s="2" customFormat="1" ht="16.5" customHeight="1">
      <c r="A9" s="39"/>
      <c r="B9" s="45"/>
      <c r="C9" s="39"/>
      <c r="D9" s="39"/>
      <c r="E9" s="152" t="s">
        <v>563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5. 3. 2025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27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29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31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33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35</v>
      </c>
      <c r="G34" s="39"/>
      <c r="H34" s="39"/>
      <c r="I34" s="162" t="s">
        <v>34</v>
      </c>
      <c r="J34" s="162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37</v>
      </c>
      <c r="E35" s="151" t="s">
        <v>38</v>
      </c>
      <c r="F35" s="164">
        <f>ROUND((SUM(BE125:BE142)),  2)</f>
        <v>0</v>
      </c>
      <c r="G35" s="39"/>
      <c r="H35" s="39"/>
      <c r="I35" s="165">
        <v>0.20999999999999999</v>
      </c>
      <c r="J35" s="164">
        <f>ROUND(((SUM(BE125:BE142))*I35),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39</v>
      </c>
      <c r="F36" s="164">
        <f>ROUND((SUM(BF125:BF142)),  2)</f>
        <v>0</v>
      </c>
      <c r="G36" s="39"/>
      <c r="H36" s="39"/>
      <c r="I36" s="165">
        <v>0.12</v>
      </c>
      <c r="J36" s="164">
        <f>ROUND(((SUM(BF125:BF142))*I36),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40</v>
      </c>
      <c r="F37" s="164">
        <f>ROUND((SUM(BG125:BG142)),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41</v>
      </c>
      <c r="F38" s="164">
        <f>ROUND((SUM(BH125:BH142)),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42</v>
      </c>
      <c r="F39" s="164">
        <f>ROUND((SUM(BI125:BI142)),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Václava Jiříkovského 27-31, Ostrava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563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31-02 - investice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5. 3. 2025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118</v>
      </c>
      <c r="D96" s="186"/>
      <c r="E96" s="186"/>
      <c r="F96" s="186"/>
      <c r="G96" s="186"/>
      <c r="H96" s="186"/>
      <c r="I96" s="186"/>
      <c r="J96" s="187" t="s">
        <v>119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120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464</v>
      </c>
      <c r="E101" s="197"/>
      <c r="F101" s="197"/>
      <c r="G101" s="197"/>
      <c r="H101" s="197"/>
      <c r="I101" s="197"/>
      <c r="J101" s="198">
        <f>J136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132</v>
      </c>
      <c r="E102" s="192"/>
      <c r="F102" s="192"/>
      <c r="G102" s="192"/>
      <c r="H102" s="192"/>
      <c r="I102" s="192"/>
      <c r="J102" s="193">
        <f>J140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J141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Václava Jiříkovského 27-31, Ostrava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113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563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31-02 - investice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33" t="s">
        <v>22</v>
      </c>
      <c r="J119" s="80" t="str">
        <f>IF(J14="","",J14)</f>
        <v>5. 3. 2025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33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138</v>
      </c>
      <c r="D124" s="203" t="s">
        <v>58</v>
      </c>
      <c r="E124" s="203" t="s">
        <v>54</v>
      </c>
      <c r="F124" s="203" t="s">
        <v>55</v>
      </c>
      <c r="G124" s="203" t="s">
        <v>139</v>
      </c>
      <c r="H124" s="203" t="s">
        <v>140</v>
      </c>
      <c r="I124" s="203" t="s">
        <v>141</v>
      </c>
      <c r="J124" s="204" t="s">
        <v>119</v>
      </c>
      <c r="K124" s="205" t="s">
        <v>142</v>
      </c>
      <c r="L124" s="206"/>
      <c r="M124" s="101" t="s">
        <v>1</v>
      </c>
      <c r="N124" s="102" t="s">
        <v>37</v>
      </c>
      <c r="O124" s="102" t="s">
        <v>143</v>
      </c>
      <c r="P124" s="102" t="s">
        <v>144</v>
      </c>
      <c r="Q124" s="102" t="s">
        <v>145</v>
      </c>
      <c r="R124" s="102" t="s">
        <v>146</v>
      </c>
      <c r="S124" s="102" t="s">
        <v>147</v>
      </c>
      <c r="T124" s="103" t="s">
        <v>148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149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P126+P140</f>
        <v>0</v>
      </c>
      <c r="Q125" s="105"/>
      <c r="R125" s="209">
        <f>R126+R140</f>
        <v>1.3605199100000003</v>
      </c>
      <c r="S125" s="105"/>
      <c r="T125" s="210">
        <f>T126+T140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11">
        <f>BK126+BK140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188</v>
      </c>
      <c r="F126" s="215" t="s">
        <v>189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P127+P136</f>
        <v>0</v>
      </c>
      <c r="Q126" s="220"/>
      <c r="R126" s="221">
        <f>R127+R136</f>
        <v>1.3605199100000003</v>
      </c>
      <c r="S126" s="220"/>
      <c r="T126" s="222">
        <f>T127+T136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72</v>
      </c>
      <c r="AU126" s="224" t="s">
        <v>73</v>
      </c>
      <c r="AY126" s="223" t="s">
        <v>152</v>
      </c>
      <c r="BK126" s="225">
        <f>BK127+BK136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309</v>
      </c>
      <c r="F127" s="226" t="s">
        <v>310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SUM(P128:P135)</f>
        <v>0</v>
      </c>
      <c r="Q127" s="220"/>
      <c r="R127" s="221">
        <f>SUM(R128:R135)</f>
        <v>1.3420399100000002</v>
      </c>
      <c r="S127" s="220"/>
      <c r="T127" s="222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86</v>
      </c>
      <c r="AT127" s="224" t="s">
        <v>72</v>
      </c>
      <c r="AU127" s="224" t="s">
        <v>80</v>
      </c>
      <c r="AY127" s="223" t="s">
        <v>152</v>
      </c>
      <c r="BK127" s="225">
        <f>SUM(BK128:BK135)</f>
        <v>0</v>
      </c>
    </row>
    <row r="128" s="2" customFormat="1" ht="24.15" customHeight="1">
      <c r="A128" s="39"/>
      <c r="B128" s="40"/>
      <c r="C128" s="228" t="s">
        <v>80</v>
      </c>
      <c r="D128" s="228" t="s">
        <v>155</v>
      </c>
      <c r="E128" s="229" t="s">
        <v>465</v>
      </c>
      <c r="F128" s="230" t="s">
        <v>466</v>
      </c>
      <c r="G128" s="231" t="s">
        <v>201</v>
      </c>
      <c r="H128" s="232">
        <v>283.49000000000001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39</v>
      </c>
      <c r="O128" s="92"/>
      <c r="P128" s="238">
        <f>O128*H128</f>
        <v>0</v>
      </c>
      <c r="Q128" s="238">
        <v>0.0011590000000000001</v>
      </c>
      <c r="R128" s="238">
        <f>Q128*H128</f>
        <v>0.32856491000000004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196</v>
      </c>
      <c r="AT128" s="240" t="s">
        <v>155</v>
      </c>
      <c r="AU128" s="240" t="s">
        <v>86</v>
      </c>
      <c r="AY128" s="18" t="s">
        <v>152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196</v>
      </c>
      <c r="BM128" s="240" t="s">
        <v>592</v>
      </c>
    </row>
    <row r="129" s="15" customFormat="1">
      <c r="A129" s="15"/>
      <c r="B129" s="265"/>
      <c r="C129" s="266"/>
      <c r="D129" s="244" t="s">
        <v>168</v>
      </c>
      <c r="E129" s="267" t="s">
        <v>1</v>
      </c>
      <c r="F129" s="268" t="s">
        <v>468</v>
      </c>
      <c r="G129" s="266"/>
      <c r="H129" s="267" t="s">
        <v>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168</v>
      </c>
      <c r="AU129" s="274" t="s">
        <v>86</v>
      </c>
      <c r="AV129" s="15" t="s">
        <v>80</v>
      </c>
      <c r="AW129" s="15" t="s">
        <v>30</v>
      </c>
      <c r="AX129" s="15" t="s">
        <v>73</v>
      </c>
      <c r="AY129" s="274" t="s">
        <v>152</v>
      </c>
    </row>
    <row r="130" s="13" customFormat="1">
      <c r="A130" s="13"/>
      <c r="B130" s="242"/>
      <c r="C130" s="243"/>
      <c r="D130" s="244" t="s">
        <v>168</v>
      </c>
      <c r="E130" s="253" t="s">
        <v>1</v>
      </c>
      <c r="F130" s="245" t="s">
        <v>334</v>
      </c>
      <c r="G130" s="243"/>
      <c r="H130" s="246">
        <v>206.81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168</v>
      </c>
      <c r="AU130" s="252" t="s">
        <v>86</v>
      </c>
      <c r="AV130" s="13" t="s">
        <v>86</v>
      </c>
      <c r="AW130" s="13" t="s">
        <v>30</v>
      </c>
      <c r="AX130" s="13" t="s">
        <v>73</v>
      </c>
      <c r="AY130" s="252" t="s">
        <v>152</v>
      </c>
    </row>
    <row r="131" s="13" customFormat="1">
      <c r="A131" s="13"/>
      <c r="B131" s="242"/>
      <c r="C131" s="243"/>
      <c r="D131" s="244" t="s">
        <v>168</v>
      </c>
      <c r="E131" s="253" t="s">
        <v>1</v>
      </c>
      <c r="F131" s="245" t="s">
        <v>579</v>
      </c>
      <c r="G131" s="243"/>
      <c r="H131" s="246">
        <v>76.680000000000007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168</v>
      </c>
      <c r="AU131" s="252" t="s">
        <v>86</v>
      </c>
      <c r="AV131" s="13" t="s">
        <v>86</v>
      </c>
      <c r="AW131" s="13" t="s">
        <v>30</v>
      </c>
      <c r="AX131" s="13" t="s">
        <v>73</v>
      </c>
      <c r="AY131" s="252" t="s">
        <v>152</v>
      </c>
    </row>
    <row r="132" s="14" customFormat="1">
      <c r="A132" s="14"/>
      <c r="B132" s="254"/>
      <c r="C132" s="255"/>
      <c r="D132" s="244" t="s">
        <v>168</v>
      </c>
      <c r="E132" s="256" t="s">
        <v>1</v>
      </c>
      <c r="F132" s="257" t="s">
        <v>175</v>
      </c>
      <c r="G132" s="255"/>
      <c r="H132" s="258">
        <v>283.49000000000001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168</v>
      </c>
      <c r="AU132" s="264" t="s">
        <v>86</v>
      </c>
      <c r="AV132" s="14" t="s">
        <v>159</v>
      </c>
      <c r="AW132" s="14" t="s">
        <v>30</v>
      </c>
      <c r="AX132" s="14" t="s">
        <v>80</v>
      </c>
      <c r="AY132" s="264" t="s">
        <v>152</v>
      </c>
    </row>
    <row r="133" s="2" customFormat="1" ht="16.5" customHeight="1">
      <c r="A133" s="39"/>
      <c r="B133" s="40"/>
      <c r="C133" s="275" t="s">
        <v>86</v>
      </c>
      <c r="D133" s="275" t="s">
        <v>210</v>
      </c>
      <c r="E133" s="276" t="s">
        <v>469</v>
      </c>
      <c r="F133" s="277" t="s">
        <v>470</v>
      </c>
      <c r="G133" s="278" t="s">
        <v>362</v>
      </c>
      <c r="H133" s="279">
        <v>40.539000000000001</v>
      </c>
      <c r="I133" s="280"/>
      <c r="J133" s="281">
        <f>ROUND(I133*H133,2)</f>
        <v>0</v>
      </c>
      <c r="K133" s="282"/>
      <c r="L133" s="283"/>
      <c r="M133" s="284" t="s">
        <v>1</v>
      </c>
      <c r="N133" s="285" t="s">
        <v>39</v>
      </c>
      <c r="O133" s="92"/>
      <c r="P133" s="238">
        <f>O133*H133</f>
        <v>0</v>
      </c>
      <c r="Q133" s="238">
        <v>0.025000000000000001</v>
      </c>
      <c r="R133" s="238">
        <f>Q133*H133</f>
        <v>1.0134750000000001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213</v>
      </c>
      <c r="AT133" s="240" t="s">
        <v>210</v>
      </c>
      <c r="AU133" s="240" t="s">
        <v>86</v>
      </c>
      <c r="AY133" s="18" t="s">
        <v>152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196</v>
      </c>
      <c r="BM133" s="240" t="s">
        <v>593</v>
      </c>
    </row>
    <row r="134" s="13" customFormat="1">
      <c r="A134" s="13"/>
      <c r="B134" s="242"/>
      <c r="C134" s="243"/>
      <c r="D134" s="244" t="s">
        <v>168</v>
      </c>
      <c r="E134" s="253" t="s">
        <v>1</v>
      </c>
      <c r="F134" s="245" t="s">
        <v>594</v>
      </c>
      <c r="G134" s="243"/>
      <c r="H134" s="246">
        <v>40.539000000000001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168</v>
      </c>
      <c r="AU134" s="252" t="s">
        <v>86</v>
      </c>
      <c r="AV134" s="13" t="s">
        <v>86</v>
      </c>
      <c r="AW134" s="13" t="s">
        <v>30</v>
      </c>
      <c r="AX134" s="13" t="s">
        <v>80</v>
      </c>
      <c r="AY134" s="252" t="s">
        <v>152</v>
      </c>
    </row>
    <row r="135" s="2" customFormat="1" ht="24.15" customHeight="1">
      <c r="A135" s="39"/>
      <c r="B135" s="40"/>
      <c r="C135" s="228" t="s">
        <v>164</v>
      </c>
      <c r="D135" s="228" t="s">
        <v>155</v>
      </c>
      <c r="E135" s="229" t="s">
        <v>367</v>
      </c>
      <c r="F135" s="230" t="s">
        <v>368</v>
      </c>
      <c r="G135" s="231" t="s">
        <v>307</v>
      </c>
      <c r="H135" s="286"/>
      <c r="I135" s="233"/>
      <c r="J135" s="234">
        <f>ROUND(I135*H135,2)</f>
        <v>0</v>
      </c>
      <c r="K135" s="235"/>
      <c r="L135" s="45"/>
      <c r="M135" s="236" t="s">
        <v>1</v>
      </c>
      <c r="N135" s="237" t="s">
        <v>39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196</v>
      </c>
      <c r="AT135" s="240" t="s">
        <v>155</v>
      </c>
      <c r="AU135" s="240" t="s">
        <v>86</v>
      </c>
      <c r="AY135" s="18" t="s">
        <v>152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196</v>
      </c>
      <c r="BM135" s="240" t="s">
        <v>595</v>
      </c>
    </row>
    <row r="136" s="12" customFormat="1" ht="22.8" customHeight="1">
      <c r="A136" s="12"/>
      <c r="B136" s="212"/>
      <c r="C136" s="213"/>
      <c r="D136" s="214" t="s">
        <v>72</v>
      </c>
      <c r="E136" s="226" t="s">
        <v>474</v>
      </c>
      <c r="F136" s="226" t="s">
        <v>475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SUM(P137:P139)</f>
        <v>0</v>
      </c>
      <c r="Q136" s="220"/>
      <c r="R136" s="221">
        <f>SUM(R137:R139)</f>
        <v>0.01848</v>
      </c>
      <c r="S136" s="220"/>
      <c r="T136" s="22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72</v>
      </c>
      <c r="AU136" s="224" t="s">
        <v>80</v>
      </c>
      <c r="AY136" s="223" t="s">
        <v>152</v>
      </c>
      <c r="BK136" s="225">
        <f>SUM(BK137:BK139)</f>
        <v>0</v>
      </c>
    </row>
    <row r="137" s="2" customFormat="1" ht="24.15" customHeight="1">
      <c r="A137" s="39"/>
      <c r="B137" s="40"/>
      <c r="C137" s="228" t="s">
        <v>159</v>
      </c>
      <c r="D137" s="228" t="s">
        <v>155</v>
      </c>
      <c r="E137" s="229" t="s">
        <v>476</v>
      </c>
      <c r="F137" s="230" t="s">
        <v>477</v>
      </c>
      <c r="G137" s="231" t="s">
        <v>195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39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196</v>
      </c>
      <c r="AT137" s="240" t="s">
        <v>155</v>
      </c>
      <c r="AU137" s="240" t="s">
        <v>86</v>
      </c>
      <c r="AY137" s="18" t="s">
        <v>152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196</v>
      </c>
      <c r="BM137" s="240" t="s">
        <v>596</v>
      </c>
    </row>
    <row r="138" s="2" customFormat="1" ht="24.15" customHeight="1">
      <c r="A138" s="39"/>
      <c r="B138" s="40"/>
      <c r="C138" s="275" t="s">
        <v>176</v>
      </c>
      <c r="D138" s="275" t="s">
        <v>210</v>
      </c>
      <c r="E138" s="276" t="s">
        <v>479</v>
      </c>
      <c r="F138" s="277" t="s">
        <v>480</v>
      </c>
      <c r="G138" s="278" t="s">
        <v>195</v>
      </c>
      <c r="H138" s="279">
        <v>1</v>
      </c>
      <c r="I138" s="280"/>
      <c r="J138" s="281">
        <f>ROUND(I138*H138,2)</f>
        <v>0</v>
      </c>
      <c r="K138" s="282"/>
      <c r="L138" s="283"/>
      <c r="M138" s="284" t="s">
        <v>1</v>
      </c>
      <c r="N138" s="285" t="s">
        <v>39</v>
      </c>
      <c r="O138" s="92"/>
      <c r="P138" s="238">
        <f>O138*H138</f>
        <v>0</v>
      </c>
      <c r="Q138" s="238">
        <v>0.01848</v>
      </c>
      <c r="R138" s="238">
        <f>Q138*H138</f>
        <v>0.01848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213</v>
      </c>
      <c r="AT138" s="240" t="s">
        <v>210</v>
      </c>
      <c r="AU138" s="240" t="s">
        <v>86</v>
      </c>
      <c r="AY138" s="18" t="s">
        <v>152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196</v>
      </c>
      <c r="BM138" s="240" t="s">
        <v>597</v>
      </c>
    </row>
    <row r="139" s="2" customFormat="1" ht="24.15" customHeight="1">
      <c r="A139" s="39"/>
      <c r="B139" s="40"/>
      <c r="C139" s="228" t="s">
        <v>182</v>
      </c>
      <c r="D139" s="228" t="s">
        <v>155</v>
      </c>
      <c r="E139" s="229" t="s">
        <v>482</v>
      </c>
      <c r="F139" s="230" t="s">
        <v>483</v>
      </c>
      <c r="G139" s="231" t="s">
        <v>307</v>
      </c>
      <c r="H139" s="286"/>
      <c r="I139" s="233"/>
      <c r="J139" s="234">
        <f>ROUND(I139*H139,2)</f>
        <v>0</v>
      </c>
      <c r="K139" s="235"/>
      <c r="L139" s="45"/>
      <c r="M139" s="236" t="s">
        <v>1</v>
      </c>
      <c r="N139" s="237" t="s">
        <v>39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196</v>
      </c>
      <c r="AT139" s="240" t="s">
        <v>155</v>
      </c>
      <c r="AU139" s="240" t="s">
        <v>86</v>
      </c>
      <c r="AY139" s="18" t="s">
        <v>152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196</v>
      </c>
      <c r="BM139" s="240" t="s">
        <v>598</v>
      </c>
    </row>
    <row r="140" s="12" customFormat="1" ht="25.92" customHeight="1">
      <c r="A140" s="12"/>
      <c r="B140" s="212"/>
      <c r="C140" s="213"/>
      <c r="D140" s="214" t="s">
        <v>72</v>
      </c>
      <c r="E140" s="215" t="s">
        <v>429</v>
      </c>
      <c r="F140" s="215" t="s">
        <v>430</v>
      </c>
      <c r="G140" s="213"/>
      <c r="H140" s="213"/>
      <c r="I140" s="216"/>
      <c r="J140" s="217">
        <f>BK140</f>
        <v>0</v>
      </c>
      <c r="K140" s="213"/>
      <c r="L140" s="218"/>
      <c r="M140" s="219"/>
      <c r="N140" s="220"/>
      <c r="O140" s="220"/>
      <c r="P140" s="221">
        <f>P141</f>
        <v>0</v>
      </c>
      <c r="Q140" s="220"/>
      <c r="R140" s="221">
        <f>R141</f>
        <v>0</v>
      </c>
      <c r="S140" s="220"/>
      <c r="T140" s="22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176</v>
      </c>
      <c r="AT140" s="224" t="s">
        <v>72</v>
      </c>
      <c r="AU140" s="224" t="s">
        <v>73</v>
      </c>
      <c r="AY140" s="223" t="s">
        <v>152</v>
      </c>
      <c r="BK140" s="225">
        <f>BK141</f>
        <v>0</v>
      </c>
    </row>
    <row r="141" s="12" customFormat="1" ht="22.8" customHeight="1">
      <c r="A141" s="12"/>
      <c r="B141" s="212"/>
      <c r="C141" s="213"/>
      <c r="D141" s="214" t="s">
        <v>72</v>
      </c>
      <c r="E141" s="226" t="s">
        <v>431</v>
      </c>
      <c r="F141" s="226" t="s">
        <v>432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P142</f>
        <v>0</v>
      </c>
      <c r="Q141" s="220"/>
      <c r="R141" s="221">
        <f>R142</f>
        <v>0</v>
      </c>
      <c r="S141" s="220"/>
      <c r="T141" s="22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176</v>
      </c>
      <c r="AT141" s="224" t="s">
        <v>72</v>
      </c>
      <c r="AU141" s="224" t="s">
        <v>80</v>
      </c>
      <c r="AY141" s="223" t="s">
        <v>152</v>
      </c>
      <c r="BK141" s="225">
        <f>BK142</f>
        <v>0</v>
      </c>
    </row>
    <row r="142" s="2" customFormat="1" ht="16.5" customHeight="1">
      <c r="A142" s="39"/>
      <c r="B142" s="40"/>
      <c r="C142" s="228" t="s">
        <v>192</v>
      </c>
      <c r="D142" s="228" t="s">
        <v>155</v>
      </c>
      <c r="E142" s="229" t="s">
        <v>434</v>
      </c>
      <c r="F142" s="230" t="s">
        <v>432</v>
      </c>
      <c r="G142" s="231" t="s">
        <v>307</v>
      </c>
      <c r="H142" s="286"/>
      <c r="I142" s="233"/>
      <c r="J142" s="234">
        <f>ROUND(I142*H142,2)</f>
        <v>0</v>
      </c>
      <c r="K142" s="235"/>
      <c r="L142" s="45"/>
      <c r="M142" s="295" t="s">
        <v>1</v>
      </c>
      <c r="N142" s="296" t="s">
        <v>39</v>
      </c>
      <c r="O142" s="293"/>
      <c r="P142" s="297">
        <f>O142*H142</f>
        <v>0</v>
      </c>
      <c r="Q142" s="297">
        <v>0</v>
      </c>
      <c r="R142" s="297">
        <f>Q142*H142</f>
        <v>0</v>
      </c>
      <c r="S142" s="297">
        <v>0</v>
      </c>
      <c r="T142" s="29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435</v>
      </c>
      <c r="AT142" s="240" t="s">
        <v>155</v>
      </c>
      <c r="AU142" s="240" t="s">
        <v>86</v>
      </c>
      <c r="AY142" s="18" t="s">
        <v>152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435</v>
      </c>
      <c r="BM142" s="240" t="s">
        <v>599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JLiIASsbkfFpN9IfGHI37sDseFAqWz6VVfIhz/HZTsq97Z4sEjPz6Y7pLxW4XnDtMyoM6AqSuV4C5ghN5AfCxQ==" hashValue="JOig0wHieJMMGb/nMEMoHjOanbTcN9CZMjss14TWM2bH71n6fIwOWthZlJmeubnPYH0zjR1tksWFv2gFpDaw2A==" algorithmName="SHA-512" password="CC35"/>
  <autoFilter ref="C124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J323K</dc:creator>
  <cp:lastModifiedBy>J323K</cp:lastModifiedBy>
  <dcterms:created xsi:type="dcterms:W3CDTF">2025-03-31T12:58:04Z</dcterms:created>
  <dcterms:modified xsi:type="dcterms:W3CDTF">2025-03-31T12:58:09Z</dcterms:modified>
</cp:coreProperties>
</file>